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southandvalegovuk.sharepoint.com/sites/Strategic-Finance/Shared Documents/Strategic Finance/Systems/Website and Intranet/Vale/2025-26/"/>
    </mc:Choice>
  </mc:AlternateContent>
  <xr:revisionPtr revIDLastSave="0" documentId="8_{1EC54391-B2FE-4175-89D4-45C484BB8E22}" xr6:coauthVersionLast="47" xr6:coauthVersionMax="47" xr10:uidLastSave="{00000000-0000-0000-0000-000000000000}"/>
  <bookViews>
    <workbookView xWindow="-19320" yWindow="-120" windowWidth="19440" windowHeight="14880" tabRatio="822" xr2:uid="{00000000-000D-0000-FFFF-FFFF00000000}"/>
  </bookViews>
  <sheets>
    <sheet name="Front page" sheetId="20" r:id="rId1"/>
    <sheet name="Planning Admin" sheetId="1" r:id="rId2"/>
    <sheet name="Planning App 1" sheetId="55" r:id="rId3"/>
    <sheet name="Planning App 2 " sheetId="6" r:id="rId4"/>
    <sheet name="Planning Pre App" sheetId="56" r:id="rId5"/>
    <sheet name="Bldng Regs" sheetId="57" r:id="rId6"/>
    <sheet name="Land Charges" sheetId="28" r:id="rId7"/>
    <sheet name="Legal" sheetId="58" r:id="rId8"/>
    <sheet name="Property" sheetId="59" r:id="rId9"/>
    <sheet name="Community Centre" sheetId="49" r:id="rId10"/>
    <sheet name="Resources" sheetId="52" r:id="rId11"/>
    <sheet name="Arts Centre" sheetId="48" r:id="rId12"/>
    <sheet name="Street Naming" sheetId="30" r:id="rId13"/>
    <sheet name="Sundry Licenses" sheetId="7" r:id="rId14"/>
    <sheet name="Premises Licences" sheetId="60" r:id="rId15"/>
    <sheet name="Gaming Licences" sheetId="61" r:id="rId16"/>
    <sheet name="Taxi Licences" sheetId="62" r:id="rId17"/>
    <sheet name="Health &amp; Animals" sheetId="63" r:id="rId18"/>
    <sheet name="Mobile Home Parks" sheetId="26" r:id="rId19"/>
    <sheet name="Private Water" sheetId="10" r:id="rId20"/>
    <sheet name="Waste" sheetId="64" r:id="rId21"/>
    <sheet name="Cemeteries" sheetId="53" state="hidden" r:id="rId22"/>
    <sheet name="Housing Needs" sheetId="24" r:id="rId23"/>
    <sheet name="Large Event Licences" sheetId="65" r:id="rId24"/>
    <sheet name="Env info" sheetId="33" state="hidden" r:id="rId25"/>
    <sheet name="Car Park Fees" sheetId="39" r:id="rId26"/>
  </sheets>
  <definedNames>
    <definedName name="_xlnm.Print_Area" localSheetId="5">'Bldng Regs'!$B$2:$I$71</definedName>
    <definedName name="_xlnm.Print_Area" localSheetId="24">'Env info'!$A$2:$K$20</definedName>
    <definedName name="_xlnm.Print_Area" localSheetId="0">'Front page'!$A$1:$C$22</definedName>
    <definedName name="_xlnm.Print_Area" localSheetId="15">'Gaming Licences'!$B$1:$J$25</definedName>
    <definedName name="_xlnm.Print_Area" localSheetId="17">'Health &amp; Animals'!$A$2:$J$65</definedName>
    <definedName name="_xlnm.Print_Area" localSheetId="22">'Housing Needs'!$A$2:$I$16</definedName>
    <definedName name="_xlnm.Print_Area" localSheetId="6">'Land Charges'!$A$2:$K$18</definedName>
    <definedName name="_xlnm.Print_Area" localSheetId="23">'Large Event Licences'!$B$2:$J$20</definedName>
    <definedName name="_xlnm.Print_Area" localSheetId="18">'Mobile Home Parks'!$A$2:$K$97</definedName>
    <definedName name="_xlnm.Print_Area" localSheetId="1">'Planning Admin'!$A$2:$N$36</definedName>
    <definedName name="_xlnm.Print_Area" localSheetId="3">'Planning App 2 '!$A$2:$L$39</definedName>
    <definedName name="_xlnm.Print_Area" localSheetId="4">'Planning Pre App'!$B$2:$C$25</definedName>
    <definedName name="_xlnm.Print_Area" localSheetId="14">'Premises Licences'!$A$2:$K$40</definedName>
    <definedName name="_xlnm.Print_Area" localSheetId="19">'Private Water'!$A$2:$J$20</definedName>
    <definedName name="_xlnm.Print_Area" localSheetId="12">'Street Naming'!$A$2:$J$42</definedName>
    <definedName name="_xlnm.Print_Area" localSheetId="13">'Sundry Licenses'!$A$2:$K$20</definedName>
    <definedName name="_xlnm.Print_Area" localSheetId="16">'Taxi Licences'!$A$2:$J$45</definedName>
    <definedName name="_xlnm.Print_Area" localSheetId="20">Waste!$A$2:$L$40</definedName>
    <definedName name="_xlnm.Print_Titles" localSheetId="1">'Planning Admin'!$3:$6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81" i="57" l="1"/>
  <c r="I79" i="57"/>
  <c r="I78" i="57"/>
  <c r="I49" i="57"/>
  <c r="I48" i="57"/>
  <c r="I47" i="57"/>
  <c r="I46" i="57"/>
  <c r="I45" i="57"/>
  <c r="I44" i="57"/>
  <c r="I43" i="57"/>
  <c r="I75" i="57"/>
  <c r="I76" i="57"/>
  <c r="I77" i="57"/>
  <c r="I74" i="57"/>
  <c r="K21" i="7"/>
  <c r="K22" i="7"/>
  <c r="K23" i="7"/>
  <c r="J64" i="61"/>
  <c r="J58" i="61"/>
  <c r="J59" i="61"/>
  <c r="J60" i="61"/>
  <c r="J61" i="61"/>
  <c r="J62" i="61"/>
  <c r="J63" i="61"/>
  <c r="H19" i="48" l="1"/>
  <c r="J19" i="48" s="1"/>
  <c r="H17" i="48"/>
  <c r="J17" i="48" s="1"/>
  <c r="H16" i="48"/>
  <c r="J16" i="48" s="1"/>
  <c r="I22" i="28" l="1"/>
  <c r="K22" i="28"/>
  <c r="I11" i="28"/>
  <c r="K11" i="28" s="1"/>
  <c r="I12" i="28"/>
  <c r="K12" i="28"/>
  <c r="K69" i="59" l="1"/>
  <c r="K67" i="59"/>
  <c r="K65" i="59"/>
  <c r="K63" i="59"/>
  <c r="K61" i="59"/>
  <c r="K59" i="59"/>
  <c r="K57" i="59"/>
  <c r="J24" i="24" l="1"/>
  <c r="L36" i="6"/>
  <c r="F77" i="57"/>
  <c r="F76" i="57"/>
  <c r="F75" i="57"/>
  <c r="F74" i="57"/>
  <c r="F49" i="57"/>
  <c r="F48" i="57"/>
  <c r="F47" i="57"/>
  <c r="F46" i="57"/>
  <c r="F45" i="57"/>
  <c r="F44" i="57"/>
  <c r="F43" i="57"/>
  <c r="F36" i="57"/>
  <c r="F35" i="57"/>
  <c r="F34" i="57"/>
  <c r="F33" i="57"/>
  <c r="F31" i="57"/>
  <c r="F30" i="57"/>
  <c r="F29" i="57"/>
  <c r="F28" i="57"/>
  <c r="F27" i="57"/>
  <c r="F26" i="57"/>
  <c r="F25" i="57"/>
  <c r="J27" i="58"/>
  <c r="J28" i="58"/>
  <c r="J29" i="58"/>
  <c r="J30" i="58"/>
  <c r="J31" i="58"/>
  <c r="J32" i="58"/>
  <c r="J33" i="58"/>
  <c r="J34" i="58"/>
  <c r="J35" i="58"/>
  <c r="J36" i="58"/>
  <c r="J37" i="58"/>
  <c r="J20" i="49"/>
  <c r="J9" i="49"/>
  <c r="J10" i="49"/>
  <c r="J11" i="49"/>
  <c r="J12" i="49"/>
  <c r="J13" i="49"/>
  <c r="J14" i="49"/>
  <c r="J15" i="49"/>
  <c r="J16" i="49"/>
  <c r="J17" i="49"/>
  <c r="J8" i="49"/>
  <c r="N10" i="1"/>
  <c r="N9" i="1"/>
  <c r="L10" i="1"/>
  <c r="L9" i="1"/>
  <c r="J12" i="62"/>
  <c r="E14" i="26"/>
  <c r="E13" i="26"/>
  <c r="L61" i="64"/>
  <c r="L62" i="64"/>
  <c r="L64" i="64"/>
  <c r="L65" i="64"/>
  <c r="L67" i="64"/>
  <c r="L68" i="64"/>
  <c r="L59" i="64"/>
  <c r="L58" i="64"/>
  <c r="L44" i="64"/>
  <c r="L43" i="64"/>
  <c r="L41" i="64"/>
  <c r="L40" i="64"/>
  <c r="L38" i="64"/>
  <c r="L37" i="64"/>
  <c r="J18" i="65"/>
  <c r="J17" i="65"/>
  <c r="J16" i="65"/>
  <c r="J15" i="65"/>
  <c r="J14" i="65"/>
  <c r="J13" i="65"/>
  <c r="J12" i="65"/>
  <c r="J11" i="65"/>
  <c r="J10" i="65"/>
  <c r="J9" i="65"/>
  <c r="J8" i="65"/>
  <c r="J9" i="24"/>
  <c r="L88" i="64"/>
  <c r="L86" i="64"/>
  <c r="L85" i="64"/>
  <c r="L83" i="64"/>
  <c r="L82" i="64"/>
  <c r="L80" i="64"/>
  <c r="L79" i="64"/>
  <c r="L77" i="64"/>
  <c r="L76" i="64"/>
  <c r="L74" i="64"/>
  <c r="L73" i="64"/>
  <c r="L71" i="64"/>
  <c r="L70" i="64"/>
  <c r="L47" i="64"/>
  <c r="L46" i="64"/>
  <c r="J34" i="64"/>
  <c r="L34" i="64" s="1"/>
  <c r="L32" i="64"/>
  <c r="L30" i="64"/>
  <c r="L28" i="64"/>
  <c r="L27" i="64"/>
  <c r="L23" i="64"/>
  <c r="L22" i="64"/>
  <c r="L19" i="64"/>
  <c r="L18" i="64"/>
  <c r="L17" i="64"/>
  <c r="L16" i="64"/>
  <c r="L12" i="64"/>
  <c r="L11" i="64"/>
  <c r="L10" i="64"/>
  <c r="K23" i="26"/>
  <c r="K22" i="26"/>
  <c r="K21" i="26"/>
  <c r="J50" i="63"/>
  <c r="J49" i="63"/>
  <c r="J48" i="63"/>
  <c r="J47" i="63"/>
  <c r="J42" i="63"/>
  <c r="J41" i="63"/>
  <c r="J40" i="63"/>
  <c r="J39" i="63"/>
  <c r="J38" i="63"/>
  <c r="J37" i="63"/>
  <c r="J36" i="63"/>
  <c r="J35" i="63"/>
  <c r="J30" i="63"/>
  <c r="J29" i="63"/>
  <c r="J28" i="63"/>
  <c r="J25" i="63"/>
  <c r="J24" i="63"/>
  <c r="J23" i="63"/>
  <c r="J22" i="63"/>
  <c r="J21" i="63"/>
  <c r="J18" i="63"/>
  <c r="H17" i="63"/>
  <c r="J17" i="63" s="1"/>
  <c r="H16" i="63"/>
  <c r="J16" i="63" s="1"/>
  <c r="H15" i="63"/>
  <c r="J15" i="63" s="1"/>
  <c r="J14" i="63"/>
  <c r="H13" i="63"/>
  <c r="J13" i="63" s="1"/>
  <c r="H12" i="63"/>
  <c r="J12" i="63" s="1"/>
  <c r="J11" i="63"/>
  <c r="J10" i="63"/>
  <c r="J9" i="63"/>
  <c r="J8" i="63"/>
  <c r="J46" i="62"/>
  <c r="J45" i="62"/>
  <c r="J44" i="62"/>
  <c r="J43" i="62"/>
  <c r="J42" i="62"/>
  <c r="J41" i="62"/>
  <c r="J40" i="62"/>
  <c r="J37" i="62"/>
  <c r="J36" i="62"/>
  <c r="J35" i="62"/>
  <c r="J34" i="62"/>
  <c r="J33" i="62"/>
  <c r="J32" i="62"/>
  <c r="J31" i="62"/>
  <c r="J30" i="62"/>
  <c r="J29" i="62"/>
  <c r="J28" i="62"/>
  <c r="J27" i="62"/>
  <c r="J24" i="62"/>
  <c r="J23" i="62"/>
  <c r="J22" i="62"/>
  <c r="J21" i="62"/>
  <c r="J20" i="62"/>
  <c r="J19" i="62"/>
  <c r="J18" i="62"/>
  <c r="J15" i="62"/>
  <c r="J14" i="62"/>
  <c r="J13" i="62"/>
  <c r="J11" i="62"/>
  <c r="J10" i="62"/>
  <c r="J9" i="62"/>
  <c r="J91" i="61"/>
  <c r="J90" i="61"/>
  <c r="J88" i="61"/>
  <c r="J87" i="61"/>
  <c r="J86" i="61"/>
  <c r="J85" i="61"/>
  <c r="J83" i="61"/>
  <c r="J82" i="61"/>
  <c r="J81" i="61"/>
  <c r="J80" i="61"/>
  <c r="J79" i="61"/>
  <c r="J78" i="61"/>
  <c r="J76" i="61"/>
  <c r="J75" i="61"/>
  <c r="J74" i="61"/>
  <c r="J73" i="61"/>
  <c r="J72" i="61"/>
  <c r="J71" i="61"/>
  <c r="J69" i="61"/>
  <c r="J68" i="61"/>
  <c r="J67" i="61"/>
  <c r="J66" i="61"/>
  <c r="J57" i="61"/>
  <c r="J55" i="61"/>
  <c r="J54" i="61"/>
  <c r="J53" i="61"/>
  <c r="J52" i="61"/>
  <c r="J51" i="61"/>
  <c r="J50" i="61"/>
  <c r="J49" i="61"/>
  <c r="J48" i="61"/>
  <c r="J47" i="61"/>
  <c r="J45" i="61"/>
  <c r="J44" i="61"/>
  <c r="J43" i="61"/>
  <c r="J42" i="61"/>
  <c r="J41" i="61"/>
  <c r="J40" i="61"/>
  <c r="J39" i="61"/>
  <c r="J38" i="61"/>
  <c r="J37" i="61"/>
  <c r="J35" i="61"/>
  <c r="J34" i="61"/>
  <c r="J33" i="61"/>
  <c r="J32" i="61"/>
  <c r="J31" i="61"/>
  <c r="J30" i="61"/>
  <c r="J29" i="61"/>
  <c r="J28" i="61"/>
  <c r="J27" i="61"/>
  <c r="J25" i="61"/>
  <c r="J24" i="61"/>
  <c r="J23" i="61"/>
  <c r="J22" i="61"/>
  <c r="J21" i="61"/>
  <c r="J20" i="61"/>
  <c r="J19" i="61"/>
  <c r="J18" i="61"/>
  <c r="J17" i="61"/>
  <c r="J15" i="61"/>
  <c r="J14" i="61"/>
  <c r="J13" i="61"/>
  <c r="J12" i="61"/>
  <c r="J11" i="61"/>
  <c r="J10" i="61"/>
  <c r="J9" i="61"/>
  <c r="J8" i="61"/>
  <c r="J7" i="61"/>
  <c r="I64" i="60"/>
  <c r="K64" i="60" s="1"/>
  <c r="K61" i="60"/>
  <c r="K60" i="60"/>
  <c r="K59" i="60"/>
  <c r="K58" i="60"/>
  <c r="K57" i="60"/>
  <c r="K56" i="60"/>
  <c r="K55" i="60"/>
  <c r="K54" i="60"/>
  <c r="K53" i="60"/>
  <c r="K52" i="60"/>
  <c r="K51" i="60"/>
  <c r="K50" i="60"/>
  <c r="K49" i="60"/>
  <c r="K48" i="60"/>
  <c r="K47" i="60"/>
  <c r="K30" i="60"/>
  <c r="K29" i="60"/>
  <c r="K28" i="60"/>
  <c r="K27" i="60"/>
  <c r="K26" i="60"/>
  <c r="K23" i="60"/>
  <c r="K22" i="60"/>
  <c r="K21" i="60"/>
  <c r="K20" i="60"/>
  <c r="K19" i="60"/>
  <c r="K18" i="60"/>
  <c r="K17" i="60"/>
  <c r="K14" i="60"/>
  <c r="K13" i="60"/>
  <c r="K12" i="60"/>
  <c r="K11" i="60"/>
  <c r="K10" i="60"/>
  <c r="K9" i="60"/>
  <c r="K8" i="60"/>
  <c r="J42" i="49"/>
  <c r="J41" i="49"/>
  <c r="J38" i="49"/>
  <c r="J37" i="49"/>
  <c r="J30" i="49"/>
  <c r="J22" i="49"/>
  <c r="J23" i="49"/>
  <c r="J24" i="49"/>
  <c r="J25" i="49"/>
  <c r="K53" i="59"/>
  <c r="K52" i="59"/>
  <c r="K51" i="59"/>
  <c r="K50" i="59"/>
  <c r="K47" i="59"/>
  <c r="K46" i="59"/>
  <c r="K45" i="59"/>
  <c r="K44" i="59"/>
  <c r="K41" i="59"/>
  <c r="K40" i="59"/>
  <c r="K39" i="59"/>
  <c r="K38" i="59"/>
  <c r="K34" i="59"/>
  <c r="K33" i="59"/>
  <c r="K32" i="59"/>
  <c r="K31" i="59"/>
  <c r="K28" i="59"/>
  <c r="K27" i="59"/>
  <c r="K26" i="59"/>
  <c r="K23" i="59"/>
  <c r="K22" i="59"/>
  <c r="K17" i="59"/>
  <c r="K16" i="59"/>
  <c r="K15" i="59"/>
  <c r="K14" i="59"/>
  <c r="K13" i="59"/>
  <c r="K12" i="59"/>
  <c r="K11" i="59"/>
  <c r="K10" i="59"/>
  <c r="K9" i="59"/>
  <c r="K7" i="59"/>
  <c r="K8" i="59"/>
  <c r="J26" i="58"/>
  <c r="J21" i="58"/>
  <c r="J20" i="58"/>
  <c r="J19" i="58"/>
  <c r="J18" i="58"/>
  <c r="J17" i="58"/>
  <c r="J16" i="58"/>
  <c r="J15" i="58"/>
  <c r="J14" i="58"/>
  <c r="J12" i="58"/>
  <c r="J11" i="58"/>
  <c r="J10" i="58"/>
  <c r="J9" i="58"/>
  <c r="J8" i="58"/>
  <c r="J7" i="58"/>
  <c r="I36" i="57"/>
  <c r="I35" i="57"/>
  <c r="I34" i="57"/>
  <c r="I33" i="57"/>
  <c r="I31" i="57"/>
  <c r="I30" i="57"/>
  <c r="I29" i="57"/>
  <c r="I28" i="57"/>
  <c r="I27" i="57"/>
  <c r="I26" i="57"/>
  <c r="I25" i="57"/>
  <c r="I8" i="57"/>
  <c r="F8" i="57"/>
  <c r="K7" i="26"/>
  <c r="J11" i="52" l="1"/>
  <c r="J10" i="52"/>
  <c r="J9" i="52"/>
  <c r="J8" i="52"/>
  <c r="J18" i="30" l="1"/>
  <c r="J17" i="30"/>
  <c r="J16" i="30"/>
  <c r="J15" i="30"/>
  <c r="J14" i="30"/>
  <c r="J13" i="30"/>
  <c r="J12" i="30"/>
  <c r="J11" i="30"/>
  <c r="J7" i="30"/>
  <c r="N35" i="1"/>
  <c r="N33" i="1"/>
  <c r="L31" i="1"/>
  <c r="N31" i="1" s="1"/>
  <c r="L30" i="1"/>
  <c r="N30" i="1" s="1"/>
  <c r="L29" i="1"/>
  <c r="N29" i="1" s="1"/>
  <c r="L26" i="1"/>
  <c r="N26" i="1" s="1"/>
  <c r="L25" i="1"/>
  <c r="N25" i="1" s="1"/>
  <c r="L24" i="1"/>
  <c r="N24" i="1" s="1"/>
  <c r="L20" i="1"/>
  <c r="N20" i="1" s="1"/>
  <c r="L18" i="1"/>
  <c r="N18" i="1" s="1"/>
  <c r="L17" i="1"/>
  <c r="N17" i="1" s="1"/>
  <c r="J34" i="6"/>
  <c r="L34" i="6" s="1"/>
  <c r="J29" i="6"/>
  <c r="L29" i="6" s="1"/>
  <c r="J26" i="6"/>
  <c r="L26" i="6" s="1"/>
  <c r="J23" i="6"/>
  <c r="L23" i="6" s="1"/>
  <c r="J20" i="6"/>
  <c r="L20" i="6" s="1"/>
  <c r="J15" i="6"/>
  <c r="L15" i="6" s="1"/>
  <c r="L14" i="6"/>
  <c r="J12" i="6"/>
  <c r="L12" i="6" s="1"/>
  <c r="L11" i="6"/>
  <c r="J9" i="6"/>
  <c r="L9" i="6" s="1"/>
  <c r="L8" i="6"/>
  <c r="K32" i="28" l="1"/>
  <c r="K31" i="28"/>
  <c r="K30" i="28"/>
  <c r="I34" i="28"/>
  <c r="I35" i="28"/>
  <c r="I36" i="28"/>
  <c r="I37" i="28"/>
  <c r="I38" i="28"/>
  <c r="I39" i="28"/>
  <c r="I40" i="28"/>
  <c r="I41" i="28"/>
  <c r="I33" i="28"/>
  <c r="I29" i="28"/>
  <c r="I28" i="28"/>
  <c r="K41" i="28" l="1"/>
  <c r="K40" i="28"/>
  <c r="K39" i="28"/>
  <c r="K38" i="28"/>
  <c r="K37" i="28"/>
  <c r="K36" i="28"/>
  <c r="K35" i="28"/>
  <c r="K34" i="28"/>
  <c r="K33" i="28"/>
  <c r="K29" i="28"/>
  <c r="K28" i="28"/>
  <c r="I25" i="28"/>
  <c r="K25" i="28" s="1"/>
  <c r="K24" i="28"/>
  <c r="I21" i="28"/>
  <c r="K21" i="28" s="1"/>
  <c r="I20" i="28"/>
  <c r="K20" i="28" s="1"/>
  <c r="K19" i="28"/>
  <c r="I18" i="28"/>
  <c r="K18" i="28" s="1"/>
  <c r="I15" i="28"/>
  <c r="K15" i="28" s="1"/>
  <c r="K14" i="28"/>
  <c r="I13" i="28"/>
  <c r="K13" i="28" s="1"/>
  <c r="K8" i="28"/>
  <c r="I7" i="28"/>
  <c r="K7" i="28" s="1"/>
  <c r="I9" i="28" l="1"/>
  <c r="K9" i="28" s="1"/>
  <c r="I10" i="28"/>
  <c r="K10" i="28" s="1"/>
  <c r="I23" i="28"/>
  <c r="K23" i="28" s="1"/>
  <c r="J22" i="24" l="1"/>
  <c r="J20" i="24"/>
  <c r="H23" i="53"/>
  <c r="J23" i="53" s="1"/>
  <c r="F22" i="53"/>
  <c r="J22" i="53" s="1"/>
  <c r="F21" i="53"/>
  <c r="J21" i="53" s="1"/>
  <c r="F20" i="53"/>
  <c r="J20" i="53" s="1"/>
  <c r="F19" i="53"/>
  <c r="J19" i="53" s="1"/>
  <c r="F16" i="53"/>
  <c r="J16" i="53" s="1"/>
  <c r="F15" i="53"/>
  <c r="J15" i="53" s="1"/>
  <c r="J14" i="53"/>
  <c r="F11" i="53"/>
  <c r="J11" i="53" s="1"/>
  <c r="F10" i="53"/>
  <c r="J10" i="53" s="1"/>
  <c r="F9" i="53"/>
  <c r="J9" i="53" s="1"/>
  <c r="F8" i="53"/>
  <c r="J8" i="53" s="1"/>
  <c r="J7" i="53"/>
  <c r="K20" i="7"/>
  <c r="K19" i="7"/>
  <c r="K18" i="7"/>
  <c r="K14" i="7"/>
  <c r="K11" i="7"/>
  <c r="K10" i="7"/>
  <c r="K9" i="7"/>
  <c r="K8" i="7"/>
  <c r="H20" i="33" l="1"/>
  <c r="H9" i="33"/>
  <c r="J9" i="33" s="1"/>
  <c r="J20" i="33" l="1"/>
  <c r="H18" i="33"/>
  <c r="J18" i="33" s="1"/>
  <c r="H12" i="48" l="1"/>
  <c r="J12" i="48" s="1"/>
  <c r="H11" i="48"/>
  <c r="J11" i="48" s="1"/>
  <c r="H10" i="48"/>
  <c r="J10" i="48" s="1"/>
  <c r="H9" i="48"/>
  <c r="J9" i="48" s="1"/>
  <c r="H8" i="48"/>
  <c r="J8" i="48" s="1"/>
  <c r="J29" i="49"/>
  <c r="J28" i="49"/>
  <c r="J27" i="49"/>
  <c r="J26" i="49"/>
  <c r="J21" i="49"/>
  <c r="K41" i="26" l="1"/>
  <c r="K40" i="26"/>
  <c r="K39" i="26"/>
  <c r="K38" i="26"/>
  <c r="K37" i="26"/>
  <c r="K36" i="26"/>
  <c r="K35" i="26"/>
  <c r="K34" i="26"/>
  <c r="K33" i="26"/>
  <c r="K32" i="26"/>
  <c r="K31" i="26"/>
  <c r="K30" i="26"/>
  <c r="K29" i="26"/>
  <c r="K28" i="26"/>
  <c r="K27" i="26"/>
  <c r="K26" i="26"/>
  <c r="K20" i="26"/>
  <c r="K19" i="26"/>
  <c r="K18" i="26"/>
  <c r="K14" i="26"/>
  <c r="K13" i="26"/>
  <c r="J10" i="10" l="1"/>
  <c r="J9" i="10"/>
  <c r="J8" i="10"/>
  <c r="J7" i="10"/>
  <c r="K11" i="26" l="1"/>
  <c r="K9"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Bell, John</author>
  </authors>
  <commentList>
    <comment ref="B63" authorId="0" shapeId="0" xr:uid="{34BAF150-9E0F-4100-A7A9-874DC6814726}">
      <text>
        <r>
          <rPr>
            <b/>
            <sz val="9"/>
            <color indexed="81"/>
            <rFont val="Tahoma"/>
            <family val="2"/>
          </rPr>
          <t>Bell, John:</t>
        </r>
        <r>
          <rPr>
            <sz val="9"/>
            <color indexed="81"/>
            <rFont val="Tahoma"/>
            <family val="2"/>
          </rPr>
          <t xml:space="preserve">
Are these not the same as on CS&amp;L 1 large events that we are advised not to list?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tc={05DDE141-9FC8-405C-AD72-42B7E2C893B4}</author>
    <author>tc={739C68EB-D483-4E9C-83F6-02245F685134}</author>
  </authors>
  <commentList>
    <comment ref="F11" authorId="0" shapeId="0" xr:uid="{05DDE141-9FC8-405C-AD72-42B7E2C893B4}">
      <text>
        <t>[Threaded comment]
Your version of Excel allows you to read this threaded comment; however, any edits to it will get removed if the file is opened in a newer version of Excel. Learn more: https://go.microsoft.com/fwlink/?linkid=870924
Comment:
    Operate full cost recovery but don’t make any income from these</t>
      </text>
    </comment>
    <comment ref="B12" authorId="1" shapeId="0" xr:uid="{739C68EB-D483-4E9C-83F6-02245F685134}">
      <text>
        <t xml:space="preserve">[Threaded comment]
Your version of Excel allows you to read this threaded comment; however, any edits to it will get removed if the file is opened in a newer version of Excel. Learn more: https://go.microsoft.com/fwlink/?linkid=870924
Comment:
    These fees are set by Defra.  Haven’t changes in about 5 years.  It is not just one fee either, each different process has a different fee.
</t>
      </text>
    </comment>
  </commentList>
</comments>
</file>

<file path=xl/sharedStrings.xml><?xml version="1.0" encoding="utf-8"?>
<sst xmlns="http://schemas.openxmlformats.org/spreadsheetml/2006/main" count="1968" uniqueCount="891">
  <si>
    <t>Appendix A</t>
  </si>
  <si>
    <t>Vale of White Horse District Council</t>
  </si>
  <si>
    <t>Fees and Charges</t>
  </si>
  <si>
    <t>2025/26</t>
  </si>
  <si>
    <t>Planning Services</t>
  </si>
  <si>
    <t>2024/25</t>
  </si>
  <si>
    <t>Basic Charge</t>
  </si>
  <si>
    <t>VAT</t>
  </si>
  <si>
    <t>Total charge</t>
  </si>
  <si>
    <t>£</t>
  </si>
  <si>
    <t>General Administration</t>
  </si>
  <si>
    <t/>
  </si>
  <si>
    <t>Access to Information/Inspection of Background Documents</t>
  </si>
  <si>
    <t>a</t>
  </si>
  <si>
    <t>Charge per document (after Committee date)</t>
  </si>
  <si>
    <t>b</t>
  </si>
  <si>
    <t>Where documents are listed under a general description (after Committee date)</t>
  </si>
  <si>
    <t>c</t>
  </si>
  <si>
    <t>During 5 days prior to Committee date only</t>
  </si>
  <si>
    <t>Note: Members of the public may only inspect background documents 3 days prior to Committee date or thereafter.</t>
  </si>
  <si>
    <t>Administration Charge for Services Rendered</t>
  </si>
  <si>
    <t xml:space="preserve"> </t>
  </si>
  <si>
    <t>Minutes/Agendas</t>
  </si>
  <si>
    <t>Per Annum</t>
  </si>
  <si>
    <t>Single Agenda</t>
  </si>
  <si>
    <t>Parish/Town Councils Per Annum</t>
  </si>
  <si>
    <t>Libraries</t>
  </si>
  <si>
    <t>-</t>
  </si>
  <si>
    <t>Dyeline Prints (Any type, with due regard to copyright restrictions)</t>
  </si>
  <si>
    <t>A2 Size</t>
  </si>
  <si>
    <t>A1 Size</t>
  </si>
  <si>
    <t>From Paper Roll Larger than A1 Size</t>
  </si>
  <si>
    <t xml:space="preserve">Photocopying - (per sheet)               </t>
  </si>
  <si>
    <t>A4 size and foolscap</t>
  </si>
  <si>
    <t>A3 size</t>
  </si>
  <si>
    <t>A4 &amp; A3 Colour Copies</t>
  </si>
  <si>
    <t>Design Guide</t>
  </si>
  <si>
    <t>Local Plan</t>
  </si>
  <si>
    <t>PLANNING APPLICATIONS</t>
  </si>
  <si>
    <t>(This document is based upon "The Town and Country Planning (Fees for Applications, Deemed Applications, Requests and Site Visits) (England) Regulations 2012" (As amended))</t>
  </si>
  <si>
    <t>Planning application fees are set by central government. Use this link to CLG planning portal.</t>
  </si>
  <si>
    <t>http://ecab.planningportal.co.uk/uploads/english_application_fees.pdf</t>
  </si>
  <si>
    <t xml:space="preserve">Basic Charge </t>
  </si>
  <si>
    <t>Total Charge</t>
  </si>
  <si>
    <t xml:space="preserve">           £</t>
  </si>
  <si>
    <t xml:space="preserve">Planning Applications – Maps </t>
  </si>
  <si>
    <t>Up to 6 maps (one charge for the set):</t>
  </si>
  <si>
    <t xml:space="preserve"> 1:500 scale*</t>
  </si>
  <si>
    <t xml:space="preserve"> plus admin fee #</t>
  </si>
  <si>
    <t xml:space="preserve"> 1:1250 scale*</t>
  </si>
  <si>
    <t xml:space="preserve"> 1:2500 scale*</t>
  </si>
  <si>
    <t>*All maps are provided by the National maps Centre and are subject to change if the O.S. increase their fees</t>
  </si>
  <si>
    <t># Only one admin fee is charged regardless of the number of maps purchased.</t>
  </si>
  <si>
    <t>Planning Applications - Weekly Press Lists</t>
  </si>
  <si>
    <t>Planning Decision Notices</t>
  </si>
  <si>
    <t xml:space="preserve">Notice requested  </t>
  </si>
  <si>
    <t>Section 52 Agreement</t>
  </si>
  <si>
    <t>Per copy of Agreement</t>
  </si>
  <si>
    <t>Section 106 Agreements</t>
  </si>
  <si>
    <t>Compilation of Agreement.  Minimum charge increased at Officer's discretion</t>
  </si>
  <si>
    <t>Tree Preservation Orders</t>
  </si>
  <si>
    <t>Per copy of order</t>
  </si>
  <si>
    <t>Valuation Fee</t>
  </si>
  <si>
    <t>At Cost</t>
  </si>
  <si>
    <t>Planning Pre-application</t>
  </si>
  <si>
    <t>Appendix B</t>
  </si>
  <si>
    <t>Residential Development (incl. change of use)</t>
  </si>
  <si>
    <t>Written Advice</t>
  </si>
  <si>
    <t>Meeting &amp; Written Advice</t>
  </si>
  <si>
    <t>Site Visit &amp; Written Advice</t>
  </si>
  <si>
    <t>1-2 dwellings</t>
  </si>
  <si>
    <t>£839.28 + VAT</t>
  </si>
  <si>
    <t>£981.67 + VAT</t>
  </si>
  <si>
    <t>£1,122.90 + VAT</t>
  </si>
  <si>
    <t>£868.85 + VAT</t>
  </si>
  <si>
    <t>£1,016.02 + VAT</t>
  </si>
  <si>
    <t>£1,162.20 + VAT</t>
  </si>
  <si>
    <t>3-4 dwellings</t>
  </si>
  <si>
    <t>£983.98 + VAT</t>
  </si>
  <si>
    <t>£1,337.06 + VAT</t>
  </si>
  <si>
    <t>£1,018.42 + VAT</t>
  </si>
  <si>
    <t>£1,383.85 + VAT</t>
  </si>
  <si>
    <t>5-9 dwellings</t>
  </si>
  <si>
    <t>£1,256.02 + VAT</t>
  </si>
  <si>
    <t>£1,562.79 + VAT</t>
  </si>
  <si>
    <t>£1,875.35 + VAT</t>
  </si>
  <si>
    <t>£1,299.98 + VAT</t>
  </si>
  <si>
    <t>£1,617.49 + VAT</t>
  </si>
  <si>
    <t>£1,940.99 + VAT</t>
  </si>
  <si>
    <t>10-20 dwellings</t>
  </si>
  <si>
    <t>£1,609.10 + VAT</t>
  </si>
  <si>
    <t>£2,407.86 + VAT</t>
  </si>
  <si>
    <t>£2,824.61 + VAT</t>
  </si>
  <si>
    <t>£1,665.42 + VAT</t>
  </si>
  <si>
    <t>£2,492.14 + VAT</t>
  </si>
  <si>
    <t>£2,923.47 + VAT</t>
  </si>
  <si>
    <t>21-99 dwellings</t>
  </si>
  <si>
    <t>£2,049.00 + VAT</t>
  </si>
  <si>
    <t>£3,491.4 + VAT</t>
  </si>
  <si>
    <t>£3,982.23 + VAT</t>
  </si>
  <si>
    <t>£2,120.71 + VAT</t>
  </si>
  <si>
    <t>£3,613.60 + VAT</t>
  </si>
  <si>
    <t>£4,121.61 + VAT</t>
  </si>
  <si>
    <t>100+ dwellings</t>
  </si>
  <si>
    <t>N/A</t>
  </si>
  <si>
    <t>10% Planning Application Fee</t>
  </si>
  <si>
    <t>Bespoke</t>
  </si>
  <si>
    <t>Any follow up letters required will be at a bespoke price</t>
  </si>
  <si>
    <t>Commercial Development (incl. change of use)</t>
  </si>
  <si>
    <r>
      <t>Gross Floor Space (M</t>
    </r>
    <r>
      <rPr>
        <b/>
        <vertAlign val="superscript"/>
        <sz val="12"/>
        <rFont val="Arial"/>
        <family val="2"/>
      </rPr>
      <t>2</t>
    </r>
    <r>
      <rPr>
        <b/>
        <sz val="12"/>
        <rFont val="Arial"/>
        <family val="2"/>
      </rPr>
      <t>)</t>
    </r>
  </si>
  <si>
    <t>Change of use with no operational development, proposed internal alterations and/or fenestration changes to existing commercial buildings only</t>
  </si>
  <si>
    <t>£298.59 + VAT</t>
  </si>
  <si>
    <t>£309.04 + VAT</t>
  </si>
  <si>
    <t>0 - 250</t>
  </si>
  <si>
    <t>£826.88 + VAT</t>
  </si>
  <si>
    <t>£921.11 + VAT</t>
  </si>
  <si>
    <t>£1,154.50 + VAT</t>
  </si>
  <si>
    <t>£855.825 + VAT</t>
  </si>
  <si>
    <t>£953.34 + VAT</t>
  </si>
  <si>
    <t>£1,194.91 + VAT</t>
  </si>
  <si>
    <t>251 - 999</t>
  </si>
  <si>
    <t>£1,561.88 + VAT</t>
  </si>
  <si>
    <t>£1,664.20 + VAT</t>
  </si>
  <si>
    <t>£1,766.54 + VAT</t>
  </si>
  <si>
    <t>£1,616.54 + VAT</t>
  </si>
  <si>
    <t>£1,722.45 + VAT</t>
  </si>
  <si>
    <t>£1,828.36 + VAT</t>
  </si>
  <si>
    <t>1,000 - 2,499</t>
  </si>
  <si>
    <t>£2,526.57 + VAT</t>
  </si>
  <si>
    <t>£2,635.36 + VAT</t>
  </si>
  <si>
    <t>£2,744.16 + VAT</t>
  </si>
  <si>
    <t>£2,614.99 + VAT</t>
  </si>
  <si>
    <t>£2,727.60 + VAT</t>
  </si>
  <si>
    <t>£2,840.20 + VAT</t>
  </si>
  <si>
    <t>Over 2,500</t>
  </si>
  <si>
    <t>Rewnewable Energy/ Solar Farm development less than 0.99ha</t>
  </si>
  <si>
    <t>Renewable Energy/ Solar Farm developments 1.0 ha or more in site area</t>
  </si>
  <si>
    <t>Category of Development</t>
  </si>
  <si>
    <t>Applications directly due to disability</t>
  </si>
  <si>
    <t>No Charge</t>
  </si>
  <si>
    <t>House extensions and alterations and ancillary garden buildings</t>
  </si>
  <si>
    <t>£166.67 + VAT</t>
  </si>
  <si>
    <t>£237.50 + VAT</t>
  </si>
  <si>
    <t>£202.58 + VAT</t>
  </si>
  <si>
    <t>£172.50 + VAT</t>
  </si>
  <si>
    <t>£245.81 + VAT</t>
  </si>
  <si>
    <t>£301.88 + VAT</t>
  </si>
  <si>
    <t>Householder listed building (advice on listed building issues only</t>
  </si>
  <si>
    <t>£150.49 + VAT</t>
  </si>
  <si>
    <t>£254.68 + VAT</t>
  </si>
  <si>
    <t>£155.76 + VAT</t>
  </si>
  <si>
    <t>£209.67 + VAT</t>
  </si>
  <si>
    <t>£263.59 + VAT</t>
  </si>
  <si>
    <t>Conservation area advice</t>
  </si>
  <si>
    <t>Householder extensions to listed buildings</t>
  </si>
  <si>
    <t>£306.77 + VAT</t>
  </si>
  <si>
    <t>£317.51 + VAT</t>
  </si>
  <si>
    <t>Advertisement Consent</t>
  </si>
  <si>
    <t>£101.67 + VAT</t>
  </si>
  <si>
    <t>Advertisement Consent and Associated Listed Building / Conservation Area Advice</t>
  </si>
  <si>
    <t>£202.50 + VAT</t>
  </si>
  <si>
    <t>Non-householder listed building advice</t>
  </si>
  <si>
    <t>£208.33 + VAT</t>
  </si>
  <si>
    <t>£279.17 + VAT</t>
  </si>
  <si>
    <t>£333.33 + VAT</t>
  </si>
  <si>
    <t>Discharge of planning (and listed building) condition discussions (charge is per condition).  Does not apply to BNG discussions</t>
  </si>
  <si>
    <t>£250.00 + VAT</t>
  </si>
  <si>
    <t>Removal/ Variation of planning condition</t>
  </si>
  <si>
    <t>£291.67 + VAT</t>
  </si>
  <si>
    <t>£345.83 + VAT</t>
  </si>
  <si>
    <t xml:space="preserve">Non-material amendment, is a proposed change to a consented scheme considered non-material </t>
  </si>
  <si>
    <t>£150.83 + VAT</t>
  </si>
  <si>
    <t>Any follow up letters required will be deemed as New Enquiry</t>
  </si>
  <si>
    <t>Specialist Advice</t>
  </si>
  <si>
    <t>Category</t>
  </si>
  <si>
    <t>What is provided</t>
  </si>
  <si>
    <t>Charge</t>
  </si>
  <si>
    <t>EPC exemption advice</t>
  </si>
  <si>
    <t>Letter</t>
  </si>
  <si>
    <t>£154.35 + VAT</t>
  </si>
  <si>
    <t>£160.00 + VAT</t>
  </si>
  <si>
    <t>Pre-tree work application advice 1-5 trees</t>
  </si>
  <si>
    <t>Visit and written report</t>
  </si>
  <si>
    <t>£297.68 + VAT</t>
  </si>
  <si>
    <t>£306.67 + VAT</t>
  </si>
  <si>
    <t>Additional follow up written advice (per request)</t>
  </si>
  <si>
    <t>£101.43 + VAT</t>
  </si>
  <si>
    <t>£105 + VAT</t>
  </si>
  <si>
    <t>Pre-tree work application advice 6-10 trees</t>
  </si>
  <si>
    <t>£402.41 + VAT</t>
  </si>
  <si>
    <t>£415.00 + VAT</t>
  </si>
  <si>
    <t>£170.89 + VAT</t>
  </si>
  <si>
    <t>£177.50 + VAT</t>
  </si>
  <si>
    <t>Pre-tree work application advice 11+ trees</t>
  </si>
  <si>
    <t>Initial bat survey</t>
  </si>
  <si>
    <t>Site visit and report</t>
  </si>
  <si>
    <t>£520.93 + VAT</t>
  </si>
  <si>
    <t>£290.83 + VAT</t>
  </si>
  <si>
    <t>Urban Design Guide Training</t>
  </si>
  <si>
    <t>Training</t>
  </si>
  <si>
    <t>£73.50 + VAT per hour or part thereof</t>
  </si>
  <si>
    <t>£77.18 + VAT per hour or part thereof</t>
  </si>
  <si>
    <t>Advice on producing a Design Guide</t>
  </si>
  <si>
    <t>Advice</t>
  </si>
  <si>
    <t xml:space="preserve">Footpath diversion application: If an Order is made and subsequently confirmed by the Council as unopposed or without reprsentation having been made </t>
  </si>
  <si>
    <t>Administration fee</t>
  </si>
  <si>
    <t>£2,916.67 + VAT</t>
  </si>
  <si>
    <t>£3,105.00 + VAT</t>
  </si>
  <si>
    <t>Footpath diversion application: If an Order receives receives representations/ is opposed but these are subsequently withdrawn and the Council confirms the Order OR an Order receives objections and the Order is withdrawn</t>
  </si>
  <si>
    <t>£3,333.33 + VAT</t>
  </si>
  <si>
    <t>£3622.50 + VAT</t>
  </si>
  <si>
    <t xml:space="preserve">Footpath diversion application: Where the Council is unable to remove objections/ representations received to the Order and it decides the order should be submitted to the Secretary of State for determination </t>
  </si>
  <si>
    <t>£4,375.00 + VAT</t>
  </si>
  <si>
    <t>£4,700.83+ VAT</t>
  </si>
  <si>
    <t>High Hedges complaints</t>
  </si>
  <si>
    <t>Application fee</t>
  </si>
  <si>
    <t>£509.17 + VAT</t>
  </si>
  <si>
    <t>£527.50 + VAT</t>
  </si>
  <si>
    <t>Confirmation of compliance with legal agreements</t>
  </si>
  <si>
    <t>£140.83 + VAT</t>
  </si>
  <si>
    <t>£145.83 + VAT</t>
  </si>
  <si>
    <t>Confirmation of compliance with planning conditions</t>
  </si>
  <si>
    <t>Confirmation of compliance with legal agreements and planning conditions</t>
  </si>
  <si>
    <t>£281.67 + VAT</t>
  </si>
  <si>
    <t>Ecology Advice</t>
  </si>
  <si>
    <t>Office\Site Meeting &amp; Written Advice</t>
  </si>
  <si>
    <t>Follow up letter</t>
  </si>
  <si>
    <t>1-9 dwellings</t>
  </si>
  <si>
    <t>£208.37 + VAT</t>
  </si>
  <si>
    <t>£364.65 + VAT</t>
  </si>
  <si>
    <t>£80.83 + VAT</t>
  </si>
  <si>
    <t>£219.17 + VAT</t>
  </si>
  <si>
    <t>£382.50 + VAT</t>
  </si>
  <si>
    <t>£84.17 + VAT</t>
  </si>
  <si>
    <t>10-50 dwellings</t>
  </si>
  <si>
    <t>£446.51+ VAT</t>
  </si>
  <si>
    <t>£446.51 + VAT</t>
  </si>
  <si>
    <t>£469.17 VAT</t>
  </si>
  <si>
    <t>51-199 dwellings</t>
  </si>
  <si>
    <t>£474.08 + VAT</t>
  </si>
  <si>
    <t>£497.50 + VAT</t>
  </si>
  <si>
    <t>200+ dwellings or non-residential</t>
  </si>
  <si>
    <t xml:space="preserve">Building Regulation Charges </t>
  </si>
  <si>
    <t>Effective from 1 April 2024</t>
  </si>
  <si>
    <t>Effective from 1 April 2025</t>
  </si>
  <si>
    <t>Table A Standard Charges for New Built Dwellings</t>
  </si>
  <si>
    <t>Code</t>
  </si>
  <si>
    <t>Description</t>
  </si>
  <si>
    <t>Building Notice Charge</t>
  </si>
  <si>
    <t>(£) (exc VAT)</t>
  </si>
  <si>
    <t>(£) (inc VAT)</t>
  </si>
  <si>
    <t>A02</t>
  </si>
  <si>
    <r>
      <t>New dwelling\conversion to new dwelling up to three storeys, floor area not exceeding 300m</t>
    </r>
    <r>
      <rPr>
        <vertAlign val="superscript"/>
        <sz val="12"/>
        <rFont val="Arial"/>
        <family val="2"/>
      </rPr>
      <t>2</t>
    </r>
  </si>
  <si>
    <t>Notes:</t>
  </si>
  <si>
    <t>Dwellings includes flats</t>
  </si>
  <si>
    <t>Dwellings greater than 500m2 - Seek individual charge</t>
  </si>
  <si>
    <t>Developments exceeding 2 units - Seek individual charge</t>
  </si>
  <si>
    <t>Conversion of building to form more or fewer dwellings - Seek individual charge</t>
  </si>
  <si>
    <t>Supplementary charge may be applied where assessment factors change and/or actual time spent is greater that original estimate</t>
  </si>
  <si>
    <t>Please note that projects where more than 6 dwellings are proposed will be calculated on an individual basis</t>
  </si>
  <si>
    <t>Table B - Standard Charges for extensions to a single building</t>
  </si>
  <si>
    <t>B01</t>
  </si>
  <si>
    <r>
      <t>Erection or extension of a single storey detached or attached garage or carport, floor area not exceeding 40m</t>
    </r>
    <r>
      <rPr>
        <vertAlign val="superscript"/>
        <sz val="12"/>
        <rFont val="Arial"/>
        <family val="2"/>
      </rPr>
      <t>2</t>
    </r>
  </si>
  <si>
    <t>B1A</t>
  </si>
  <si>
    <r>
      <t>Erection or extension of a single storey detached or attached garage or carport, floor area exceeding 40m</t>
    </r>
    <r>
      <rPr>
        <vertAlign val="superscript"/>
        <sz val="12"/>
        <rFont val="Arial"/>
        <family val="2"/>
      </rPr>
      <t>2</t>
    </r>
    <r>
      <rPr>
        <sz val="12"/>
        <rFont val="Arial"/>
        <family val="2"/>
      </rPr>
      <t xml:space="preserve"> but not exceeding 60m</t>
    </r>
    <r>
      <rPr>
        <vertAlign val="superscript"/>
        <sz val="12"/>
        <rFont val="Arial"/>
        <family val="2"/>
      </rPr>
      <t>2</t>
    </r>
  </si>
  <si>
    <t>B02</t>
  </si>
  <si>
    <r>
      <t>Single storey extension, floor area not exceeding 10m</t>
    </r>
    <r>
      <rPr>
        <vertAlign val="superscript"/>
        <sz val="12"/>
        <rFont val="Arial"/>
        <family val="2"/>
      </rPr>
      <t>2</t>
    </r>
  </si>
  <si>
    <t>B3A</t>
  </si>
  <si>
    <r>
      <t>Single storey extension, floor area exceeding 10m</t>
    </r>
    <r>
      <rPr>
        <vertAlign val="superscript"/>
        <sz val="12"/>
        <rFont val="Arial"/>
        <family val="2"/>
      </rPr>
      <t>2</t>
    </r>
    <r>
      <rPr>
        <sz val="12"/>
        <rFont val="Arial"/>
        <family val="2"/>
      </rPr>
      <t xml:space="preserve"> but not exceeding 40m</t>
    </r>
    <r>
      <rPr>
        <vertAlign val="superscript"/>
        <sz val="12"/>
        <rFont val="Arial"/>
        <family val="2"/>
      </rPr>
      <t>2</t>
    </r>
  </si>
  <si>
    <t>B04</t>
  </si>
  <si>
    <r>
      <t>Single storey extension, floor area exceeding 40m</t>
    </r>
    <r>
      <rPr>
        <vertAlign val="superscript"/>
        <sz val="12"/>
        <rFont val="Arial"/>
        <family val="2"/>
      </rPr>
      <t>2</t>
    </r>
    <r>
      <rPr>
        <sz val="12"/>
        <rFont val="Arial"/>
        <family val="2"/>
      </rPr>
      <t xml:space="preserve"> but not exceeding 60m</t>
    </r>
    <r>
      <rPr>
        <vertAlign val="superscript"/>
        <sz val="12"/>
        <rFont val="Arial"/>
        <family val="2"/>
      </rPr>
      <t>2</t>
    </r>
  </si>
  <si>
    <t>B06</t>
  </si>
  <si>
    <r>
      <t>Other extension, floor area up to 40m</t>
    </r>
    <r>
      <rPr>
        <vertAlign val="superscript"/>
        <sz val="12"/>
        <rFont val="Arial"/>
        <family val="2"/>
      </rPr>
      <t>2</t>
    </r>
  </si>
  <si>
    <t>B07</t>
  </si>
  <si>
    <r>
      <t>Other extension, floor area exceeding 40m</t>
    </r>
    <r>
      <rPr>
        <vertAlign val="superscript"/>
        <sz val="12"/>
        <rFont val="Arial"/>
        <family val="2"/>
      </rPr>
      <t>2</t>
    </r>
    <r>
      <rPr>
        <sz val="12"/>
        <rFont val="Arial"/>
        <family val="2"/>
      </rPr>
      <t xml:space="preserve"> but not exceeding 60m</t>
    </r>
    <r>
      <rPr>
        <vertAlign val="superscript"/>
        <sz val="12"/>
        <rFont val="Arial"/>
        <family val="2"/>
      </rPr>
      <t>2</t>
    </r>
  </si>
  <si>
    <t>B08</t>
  </si>
  <si>
    <r>
      <t>Other extension, floor area exceeding 60m</t>
    </r>
    <r>
      <rPr>
        <vertAlign val="superscript"/>
        <sz val="12"/>
        <rFont val="Arial"/>
        <family val="2"/>
      </rPr>
      <t>2</t>
    </r>
    <r>
      <rPr>
        <sz val="12"/>
        <rFont val="Arial"/>
        <family val="2"/>
      </rPr>
      <t xml:space="preserve"> but not exceeding 100m</t>
    </r>
    <r>
      <rPr>
        <vertAlign val="superscript"/>
        <sz val="12"/>
        <rFont val="Arial"/>
        <family val="2"/>
      </rPr>
      <t>2</t>
    </r>
  </si>
  <si>
    <t>Seek Individual Charge</t>
  </si>
  <si>
    <t>B09</t>
  </si>
  <si>
    <r>
      <t>Loft  conversion, floor  area  not  exceeding 40m</t>
    </r>
    <r>
      <rPr>
        <vertAlign val="superscript"/>
        <sz val="12"/>
        <rFont val="Arial"/>
        <family val="2"/>
      </rPr>
      <t>2</t>
    </r>
  </si>
  <si>
    <t>B10</t>
  </si>
  <si>
    <r>
      <t>Loft  conversion, floor  area  exceeding 40m</t>
    </r>
    <r>
      <rPr>
        <vertAlign val="superscript"/>
        <sz val="12"/>
        <rFont val="Arial"/>
        <family val="2"/>
      </rPr>
      <t>2</t>
    </r>
  </si>
  <si>
    <r>
      <t>Basements up to 60m</t>
    </r>
    <r>
      <rPr>
        <vertAlign val="superscript"/>
        <sz val="12"/>
        <rFont val="Arial"/>
        <family val="2"/>
      </rPr>
      <t>2</t>
    </r>
  </si>
  <si>
    <r>
      <t>Basements exceeding 60m</t>
    </r>
    <r>
      <rPr>
        <vertAlign val="superscript"/>
        <sz val="12"/>
        <rFont val="Arial"/>
        <family val="2"/>
      </rPr>
      <t>2</t>
    </r>
  </si>
  <si>
    <t>Detached building that is ancillary to a dwelling</t>
  </si>
  <si>
    <t>Seek individual charge</t>
  </si>
  <si>
    <t>Table C - Alterations to a single dwelling</t>
  </si>
  <si>
    <t>B52</t>
  </si>
  <si>
    <t>Conversion of a garage to habitable space, floor area not exceeding 40m2</t>
  </si>
  <si>
    <t>B56</t>
  </si>
  <si>
    <t>Alterations, estimated cost up to £5,000</t>
  </si>
  <si>
    <t>B57</t>
  </si>
  <si>
    <t>Alterations, estimated cost exceeding £5,000 but not exceeding £10,000</t>
  </si>
  <si>
    <t>B58</t>
  </si>
  <si>
    <t>Alterations, estimated cost exceeding £10,000 but not exceeding £20,000</t>
  </si>
  <si>
    <t>B5B</t>
  </si>
  <si>
    <t>Alterations, estimated cost exceeding £20,000 but not exceeding £50,000</t>
  </si>
  <si>
    <t>B60</t>
  </si>
  <si>
    <t>Replacement windows and doors, up to 20 units</t>
  </si>
  <si>
    <t>B61</t>
  </si>
  <si>
    <t>Re-covering of a roof including upgrading thermal insulation</t>
  </si>
  <si>
    <t>B63</t>
  </si>
  <si>
    <t>Any electrical installation work installed and tested by a qualified person (but not self-certified)</t>
  </si>
  <si>
    <t>Wood burning stove</t>
  </si>
  <si>
    <t>Any electrical installation works installed by an unqualified person e.g. DIY</t>
  </si>
  <si>
    <t>Notes: To be read in conjunction with tables</t>
  </si>
  <si>
    <t>   The charge for electrical work carried out by an unqualified person will include a supplementary charge to cover the whole cost of employing a specialist contractor to inspect and test the work.</t>
  </si>
  <si>
    <t>   Extension charge includes alteration to provide access into extension. A separate charge applies for any other alteration.</t>
  </si>
  <si>
    <t>   Loft conversion charge includes alteration to provide access and additional support. A separate charge applies for any other alteration.</t>
  </si>
  <si>
    <t>   All charges assume that services, including electrics, are self-certified under an appropriate competent person self-certification scheme.</t>
  </si>
  <si>
    <t>   A supplementary charge will be applied for any notifiable electrical installation work that is not self certified.</t>
  </si>
  <si>
    <t>   A supplementary charge may be applied for any specialist consultant advice or services.</t>
  </si>
  <si>
    <t>A 50% reduction will apply to the charge for the alteration where the work is carried out at the same time as an extension shown in table B.</t>
  </si>
  <si>
    <t>Seek an individual charge for all other work</t>
  </si>
  <si>
    <t>A supplementary charge may be applied where assessment factors change and/or actual time spent is greater that original estimate</t>
  </si>
  <si>
    <r>
      <t xml:space="preserve">Example Charge Calculation: </t>
    </r>
    <r>
      <rPr>
        <sz val="12"/>
        <rFont val="Arial"/>
        <family val="2"/>
      </rPr>
      <t>Floor area for extension includes the total internal area of ALL the storeys e.g. rear two storey extension 24m2  + internal</t>
    </r>
  </si>
  <si>
    <t xml:space="preserve"> alteration estimated cost £5000 = Table B category 8 (other extension 24m2)  + 50% Table C category 4</t>
  </si>
  <si>
    <t>WHERE THE PROPOSAL INVOLVES MORE THAN TWO CATEGORIES OF WORK SEEK AN INDIVIDUAL CHARGE</t>
  </si>
  <si>
    <t>Table D - Miscellaneous</t>
  </si>
  <si>
    <t>£ (Excl. VAT)</t>
  </si>
  <si>
    <t>£ (Incl. VAT)</t>
  </si>
  <si>
    <t>Acceptance of initial notice letter</t>
  </si>
  <si>
    <t>Copy of Completion Certificate</t>
  </si>
  <si>
    <t>Pre application meeting</t>
  </si>
  <si>
    <t>Exemption certificate</t>
  </si>
  <si>
    <t>Historical Property Search/Examination of Records - First Hour</t>
  </si>
  <si>
    <t>NEW</t>
  </si>
  <si>
    <t>Every additional 30 mins after</t>
  </si>
  <si>
    <t>Structural Engineers Consultation</t>
  </si>
  <si>
    <t>Retention of adminstration fee for withdrawn applications</t>
  </si>
  <si>
    <t>Note: Seek an individual charge for all other work</t>
  </si>
  <si>
    <t>Local Search Fees</t>
  </si>
  <si>
    <t>Residential</t>
  </si>
  <si>
    <t>CON29 only</t>
  </si>
  <si>
    <t>LLC1 (Registers only)</t>
  </si>
  <si>
    <t>CON29O Optional enquiries 5 - 21</t>
  </si>
  <si>
    <t>CON29O enquiry 22</t>
  </si>
  <si>
    <t>CON29O enquiry 22 - admin fee</t>
  </si>
  <si>
    <t>CON29O Part III enquiries</t>
  </si>
  <si>
    <t>Additional parcels of land - LLC1</t>
  </si>
  <si>
    <t>Additional parcels of land - CON29</t>
  </si>
  <si>
    <t>Commercial</t>
  </si>
  <si>
    <t>Copy Documents</t>
  </si>
  <si>
    <t>Legal agreements (S106, S38 and S52)</t>
  </si>
  <si>
    <t>Tree preservation orders</t>
  </si>
  <si>
    <t xml:space="preserve">Registration of a Part 11 notice (light obstruction) </t>
  </si>
  <si>
    <t xml:space="preserve">Filing a definitive certificate from Upper Chamber (Lands Tribunal) </t>
  </si>
  <si>
    <t>Filing a judgment or order regarding a Part 11 notice</t>
  </si>
  <si>
    <t>Enforcement notices</t>
  </si>
  <si>
    <t>Breach of condition notices</t>
  </si>
  <si>
    <t>Planning contravention notices</t>
  </si>
  <si>
    <t>Advance payments code notice</t>
  </si>
  <si>
    <t>Smoke control orders</t>
  </si>
  <si>
    <t>Article 4 direction</t>
  </si>
  <si>
    <t>Stop notice</t>
  </si>
  <si>
    <t>High hedge notice</t>
  </si>
  <si>
    <t>Copy of local search</t>
  </si>
  <si>
    <t>Garages are included in the basic search fee i.e. garages or parking spaces in a separate block forming part of the title</t>
  </si>
  <si>
    <t>Legal</t>
  </si>
  <si>
    <t>Cost negotiated and chargeable on property transactions - Lawyer- hourly rate *</t>
  </si>
  <si>
    <t>Cost negotiated and chargeable on property transactions - legal assistant/paralegal - hourly rate</t>
  </si>
  <si>
    <t>Section 106 agreements -hourly rate for all agreements</t>
  </si>
  <si>
    <t>Execution and other post completion formalities on external section 106 agreements going forward.</t>
  </si>
  <si>
    <t xml:space="preserve">Redemption of mortgages (DSI) </t>
  </si>
  <si>
    <t>Acquisitions - hourly rate</t>
  </si>
  <si>
    <t>Receipt of Notices of assignment/underletting etc.</t>
  </si>
  <si>
    <t>Grant of a lease *</t>
  </si>
  <si>
    <t>1,878.66 - 3,936.24</t>
  </si>
  <si>
    <t>1,972.59 - 4,133.05</t>
  </si>
  <si>
    <t>Grant of an easement *</t>
  </si>
  <si>
    <t>1,291.58 - 2,583.16</t>
  </si>
  <si>
    <t>1,356.16 - 2,712.32</t>
  </si>
  <si>
    <t>Licences to Assign\Underlet\Charge\Alter\Undertake works *</t>
  </si>
  <si>
    <t>978.47 - 2,292.41</t>
  </si>
  <si>
    <t>1,027.39 - 2,407.03</t>
  </si>
  <si>
    <t>Scaffolding licence *</t>
  </si>
  <si>
    <t>844.28 - 1,643.83</t>
  </si>
  <si>
    <t>886.49 - 1,726.02</t>
  </si>
  <si>
    <t>Sales *</t>
  </si>
  <si>
    <t>1,291.58 - 1,901.03</t>
  </si>
  <si>
    <t>1,356.16 - 1,996.08</t>
  </si>
  <si>
    <t>Tenancy at Will/ Licence to occupy/use *</t>
  </si>
  <si>
    <t>849.87 - 1,677.38</t>
  </si>
  <si>
    <t>892.36 - 1,761.24</t>
  </si>
  <si>
    <t>Consent under a restriction/ miscellaneous matters such as Deeds of Covenant/ Release *</t>
  </si>
  <si>
    <t>229.24 - 1,761.24</t>
  </si>
  <si>
    <t>240.70 - 1,849.31</t>
  </si>
  <si>
    <t>Grant of Wayleave *</t>
  </si>
  <si>
    <t>939.33 - 1,291.58</t>
  </si>
  <si>
    <t>986.30 - 1,356.16</t>
  </si>
  <si>
    <t>* - Subject to review on notice depending on complexity.</t>
  </si>
  <si>
    <t>Register of Electors</t>
  </si>
  <si>
    <t>Printed copy of the Electoral Register (edited version) - basic charge</t>
  </si>
  <si>
    <t>Printed copy of the Electoral Register (edited version) - additional charge per 1,000 entries</t>
  </si>
  <si>
    <t>Data Copy of the Electoral Register (edited version) - basic charge</t>
  </si>
  <si>
    <t>Data Copy of the Electoral Register (edited version) - additional charge per 1,000 entries</t>
  </si>
  <si>
    <t>Printed copy of the List of Overseas Electors</t>
  </si>
  <si>
    <t>Printed copy of the List of Overseas Electors - additional charge per 1,000 entries</t>
  </si>
  <si>
    <t>Data copy of the list of overseas electors</t>
  </si>
  <si>
    <t>Data copy of the list of Overseas Electors – additional charge per 1,000 entries</t>
  </si>
  <si>
    <t>Copy of a return or declaration of election expenses (or accompanying document) – per side</t>
  </si>
  <si>
    <t>Marked copy of the register used at Election, admin fee for each request</t>
  </si>
  <si>
    <t>Marked copy of Register used at Election – additional charge per 1,000 entries printed format</t>
  </si>
  <si>
    <t>Marked register 1000 entries data</t>
  </si>
  <si>
    <t>Development &amp; Corporate Landlord - Property</t>
  </si>
  <si>
    <t>Licences</t>
  </si>
  <si>
    <t>Licence to apply for planning permission</t>
  </si>
  <si>
    <t>Licences to Assign\Underlet\Remove Charge\Alter\Change of Use *</t>
  </si>
  <si>
    <t>925 - 2,175</t>
  </si>
  <si>
    <t>975 - 2,275</t>
  </si>
  <si>
    <t>Licences for any 2 of the above in a single application</t>
  </si>
  <si>
    <t>1,850 - 4,350</t>
  </si>
  <si>
    <t>1,950 - 4.575</t>
  </si>
  <si>
    <t>Licences for any 3 of the above in a single application</t>
  </si>
  <si>
    <t>2,450 - 5,825</t>
  </si>
  <si>
    <t>2,575 - 6,125</t>
  </si>
  <si>
    <t>1,800 - 5,600</t>
  </si>
  <si>
    <t>1,900 - 5,875</t>
  </si>
  <si>
    <t>1,225 - 5,600</t>
  </si>
  <si>
    <t>1,275 - 5,875</t>
  </si>
  <si>
    <t>800 - 1,575</t>
  </si>
  <si>
    <t>850 - 1,650</t>
  </si>
  <si>
    <t>1,675 - 5,600</t>
  </si>
  <si>
    <t>1,750 - 5,875</t>
  </si>
  <si>
    <t>900 - 1,225</t>
  </si>
  <si>
    <t>950 - 1,275</t>
  </si>
  <si>
    <t>1,225 - 5600</t>
  </si>
  <si>
    <t>* = Depends upon complexity</t>
  </si>
  <si>
    <t>Use of Council land for filming - per day</t>
  </si>
  <si>
    <t>Students</t>
  </si>
  <si>
    <t>Small - Crew size 1-5 persons</t>
  </si>
  <si>
    <t>Medium - Crew size 6-11 persons</t>
  </si>
  <si>
    <t>filming for education\documentary\non-commercial purposes</t>
  </si>
  <si>
    <t>Large - crew size 12-20 persons</t>
  </si>
  <si>
    <t>filming for all other purposes</t>
  </si>
  <si>
    <t>Extra large - crew size 20+ persons</t>
  </si>
  <si>
    <t>Council land used for events</t>
  </si>
  <si>
    <t>Community/Charity events</t>
  </si>
  <si>
    <t>Audience capacity up to 300</t>
  </si>
  <si>
    <t>Audience capacity 300 - 1,500</t>
  </si>
  <si>
    <t>Audience capacity 1,500 - 3,000</t>
  </si>
  <si>
    <t>Audience capacity over 3,000</t>
  </si>
  <si>
    <t>Commercial events</t>
  </si>
  <si>
    <t>Other costs</t>
  </si>
  <si>
    <t>S157 removal of restrictions - flat fee</t>
  </si>
  <si>
    <t>Consent under a restriction - flat rate</t>
  </si>
  <si>
    <t>Consent under a restrictive covenant</t>
  </si>
  <si>
    <t>Deeds of covenant\release</t>
  </si>
  <si>
    <t>Public Toilets</t>
  </si>
  <si>
    <t>Abbey Meadow</t>
  </si>
  <si>
    <t>Opening times - 8.00am to 6.00pm Summer 8.00 to 16.00 winter</t>
  </si>
  <si>
    <t>Charter car park</t>
  </si>
  <si>
    <t>Opening times - 8.00am to 6.00pm</t>
  </si>
  <si>
    <t>Hales Meadow</t>
  </si>
  <si>
    <t>Opening times - 24 hours per day</t>
  </si>
  <si>
    <t>Southampton Street car park</t>
  </si>
  <si>
    <t>Millbrook Square</t>
  </si>
  <si>
    <t>Manor Road</t>
  </si>
  <si>
    <t>Opening times - 8.00am to 6.00pm Summer 8.00 to 16.00 Winter</t>
  </si>
  <si>
    <t>Portway car park</t>
  </si>
  <si>
    <t>District Community Centre</t>
  </si>
  <si>
    <t>Room Hire Rates</t>
  </si>
  <si>
    <t>Community\Charity rate - per hour</t>
  </si>
  <si>
    <t>Main Hall - Apple 8:30am - 4pm</t>
  </si>
  <si>
    <t>Main Hall - Apple 4pm - 10pm</t>
  </si>
  <si>
    <t>Ancillary Hall - Plum 8:30am - 4pm</t>
  </si>
  <si>
    <t>Ancillary Hall - Plum 4pm - 10pm</t>
  </si>
  <si>
    <t>Large Room - Pear 8:30am - 4pm</t>
  </si>
  <si>
    <t>Large Room - Pear 4pm - 10pm</t>
  </si>
  <si>
    <t>Small meeting room - Cherry 8:30am - 4pm</t>
  </si>
  <si>
    <t>Small meeting room - Cherry 4pm - 10pm</t>
  </si>
  <si>
    <t>Playroom 8:30am - 4pm</t>
  </si>
  <si>
    <t>Playroom 4pm - 10pm</t>
  </si>
  <si>
    <t>Standard rate - per hour</t>
  </si>
  <si>
    <t>Main Hall - Apple 4pm - 10pm and weekends</t>
  </si>
  <si>
    <t>Ancillary Hall - Plum 4pm - 10pm and weekends</t>
  </si>
  <si>
    <t>Large Room - Pear 4pm - 10pm and weekends</t>
  </si>
  <si>
    <t>Small meeting room - Cherry 4pm - 10pm and weekends</t>
  </si>
  <si>
    <t>Playroom 8:30am - 4pm 8:30am - 4pm</t>
  </si>
  <si>
    <t>Playroom 4pm - 10pm and weekends</t>
  </si>
  <si>
    <t>Kitchen - use of during hire period</t>
  </si>
  <si>
    <t>Min booking of 2 hours</t>
  </si>
  <si>
    <t>Community /charity rate only applicable to regular hirers (by regular per term booking agreement)</t>
  </si>
  <si>
    <t>Standard rate also applies to one off bookings</t>
  </si>
  <si>
    <t>Ancillary charges</t>
  </si>
  <si>
    <t>Pre-booked refreshments</t>
  </si>
  <si>
    <t>Tea and coffee per person</t>
  </si>
  <si>
    <t>Juice 1lt apple or orange</t>
  </si>
  <si>
    <t>Equipment</t>
  </si>
  <si>
    <t>Soft play</t>
  </si>
  <si>
    <t>Flip chart paper and pens</t>
  </si>
  <si>
    <t>Resources</t>
  </si>
  <si>
    <t xml:space="preserve">        £</t>
  </si>
  <si>
    <t>Summons Costs - Council Tax/NNDR</t>
  </si>
  <si>
    <t>Council Tax - Summons on application for Liability Order</t>
  </si>
  <si>
    <t>*</t>
  </si>
  <si>
    <t>Council Tax - Costs of Liability Order hearing</t>
  </si>
  <si>
    <t>NNDR - Summons on application for Liability Order</t>
  </si>
  <si>
    <t>NNDR - Costs of Liability Order hearing</t>
  </si>
  <si>
    <t>* As approved by the Magistrates Court</t>
  </si>
  <si>
    <t>Arts Centre</t>
  </si>
  <si>
    <t>The Beacon Centre Wantage</t>
  </si>
  <si>
    <t>Room rates per hour</t>
  </si>
  <si>
    <t>Ridgeway</t>
  </si>
  <si>
    <t>Challow</t>
  </si>
  <si>
    <t>Lockinge</t>
  </si>
  <si>
    <t>Hanney</t>
  </si>
  <si>
    <t>Sparsholt</t>
  </si>
  <si>
    <t xml:space="preserve">Performance Package </t>
  </si>
  <si>
    <t>Ridgeway 6 hours</t>
  </si>
  <si>
    <t>Ridgeway 12 hours</t>
  </si>
  <si>
    <t>Children Parties</t>
  </si>
  <si>
    <t>Environmental Services</t>
  </si>
  <si>
    <t>Street Naming and Numbering Existing Properties</t>
  </si>
  <si>
    <t>Changing a house name or address</t>
  </si>
  <si>
    <t>Street Naming and Numbering New Properties</t>
  </si>
  <si>
    <t>Naming and numbering of new properties including commercial buildings</t>
  </si>
  <si>
    <t>1-2 units</t>
  </si>
  <si>
    <t>3-4 units</t>
  </si>
  <si>
    <t>5-10 units</t>
  </si>
  <si>
    <t>11-20 units</t>
  </si>
  <si>
    <t>21-30 units</t>
  </si>
  <si>
    <t>31-40 units</t>
  </si>
  <si>
    <t>41-50 units</t>
  </si>
  <si>
    <t>In excess of 50 properties, for each additional 10 properties or part thereof add</t>
  </si>
  <si>
    <t>Community Safety &amp; Licensing</t>
  </si>
  <si>
    <t>Scrap metal dealer licences (must be renewed every 3 years)</t>
  </si>
  <si>
    <t>Site licence - new application</t>
  </si>
  <si>
    <t>Site licence - renewal</t>
  </si>
  <si>
    <t>Mobile collector - new application</t>
  </si>
  <si>
    <t>Mobile collector - renewal</t>
  </si>
  <si>
    <t>Sex Establishments</t>
  </si>
  <si>
    <t>Grant of Annual Licence</t>
  </si>
  <si>
    <t>Rents &amp; Hired Facilities</t>
  </si>
  <si>
    <t>Street Trading:</t>
  </si>
  <si>
    <t>Grant of Annual Consent</t>
  </si>
  <si>
    <t>Admin Fee</t>
  </si>
  <si>
    <t>Trading on the Highway</t>
  </si>
  <si>
    <t>Street trading - Special temporary event</t>
  </si>
  <si>
    <t>Pavement licence - New</t>
  </si>
  <si>
    <t>Pavement licence - Renewal</t>
  </si>
  <si>
    <t>Community Safety &amp; Licensing (Licensing Act 2003)</t>
  </si>
  <si>
    <t>Premises Licences</t>
  </si>
  <si>
    <t>Fees relating to applications for premises licences, club premises certificates, variations,</t>
  </si>
  <si>
    <t xml:space="preserve">          £</t>
  </si>
  <si>
    <t xml:space="preserve">   £</t>
  </si>
  <si>
    <t xml:space="preserve">       £</t>
  </si>
  <si>
    <t>New Licence Applications</t>
  </si>
  <si>
    <t>BAND A</t>
  </si>
  <si>
    <t>BAND B</t>
  </si>
  <si>
    <t>BAND C</t>
  </si>
  <si>
    <t>BAND D</t>
  </si>
  <si>
    <t>If premises Primarily for the supply of alcohol</t>
  </si>
  <si>
    <t>BAND E</t>
  </si>
  <si>
    <t>The annual charges payable by those holding licences and club premises certificates:</t>
  </si>
  <si>
    <t xml:space="preserve">Variation of premises licence </t>
  </si>
  <si>
    <t>The various non-domestic rateable values should be allocated to bands in the following way:</t>
  </si>
  <si>
    <t>Note:*Non-Domestic rateable value</t>
  </si>
  <si>
    <t>*£0-£4,300</t>
  </si>
  <si>
    <t>*£4,301-£33,000</t>
  </si>
  <si>
    <t>*£33,001-£87,000</t>
  </si>
  <si>
    <t>*£87,001-£125,000</t>
  </si>
  <si>
    <t>*£125,001 and over</t>
  </si>
  <si>
    <t>Particular types of premises which do not have non-domestic rateable values would be allocated to Band A</t>
  </si>
  <si>
    <t xml:space="preserve">*No fee or annual charge would be payable by church halls, chapel halls or other premises of a similar nature and village halls, parish and community halls or other premises of a similar nature for a premises licence authorising only the provision of regulated entertainment. No fee or annual charge would be payable by a school providing education for pupils up to year 13 or a sixth form college for a premises licence authorising only the provision of regulated entertainment carried on by the school or sixth from college. </t>
  </si>
  <si>
    <t>Minor Variations procedure</t>
  </si>
  <si>
    <t>Note: Fees determined by Government</t>
  </si>
  <si>
    <t>Miscellaneous Fees</t>
  </si>
  <si>
    <t>Application for a grant or renewal of personal licence</t>
  </si>
  <si>
    <t>Temporary event notices</t>
  </si>
  <si>
    <t>Theft, loss etc of premises licence or summary</t>
  </si>
  <si>
    <t>Application for a provisional statement where premises being built, etc</t>
  </si>
  <si>
    <t xml:space="preserve">Notification of change of name or address </t>
  </si>
  <si>
    <t>Application to vary to specify individual as premises supervisor</t>
  </si>
  <si>
    <t>Application for transfer of premises licence</t>
  </si>
  <si>
    <t>Interim authority notice following death etc. of licence holder</t>
  </si>
  <si>
    <t>Theft, loss etc of club certificate or summary</t>
  </si>
  <si>
    <t>Notification of change of name or alteration of club rules</t>
  </si>
  <si>
    <t>Change of relevant registered address of club</t>
  </si>
  <si>
    <t>Theft, loss etc of temporary event notice</t>
  </si>
  <si>
    <t>Theft, loss etc of personal licence</t>
  </si>
  <si>
    <t>Duty to notify change of name or address</t>
  </si>
  <si>
    <t>Right of freeholder etc to be notified of licensing matters</t>
  </si>
  <si>
    <t>Large Event  -  Environmental Health noise monitoring:</t>
  </si>
  <si>
    <t>Charge per hour, minimum 1 hour</t>
  </si>
  <si>
    <t>Gambling:</t>
  </si>
  <si>
    <t>Bingo Premises:</t>
  </si>
  <si>
    <t>New application</t>
  </si>
  <si>
    <t>New application with Transitional Statement</t>
  </si>
  <si>
    <t>Variation application</t>
  </si>
  <si>
    <t>Transfer application</t>
  </si>
  <si>
    <t>Reinstatement application</t>
  </si>
  <si>
    <t>Provisional statement</t>
  </si>
  <si>
    <t>Annual fee</t>
  </si>
  <si>
    <t>Copy of licence</t>
  </si>
  <si>
    <t>Notification of change</t>
  </si>
  <si>
    <t>Adult Gaming Centre</t>
  </si>
  <si>
    <t>Family Entertainment Centre</t>
  </si>
  <si>
    <t>Betting Premises - Track</t>
  </si>
  <si>
    <t>Betting Premises - Other</t>
  </si>
  <si>
    <t>Gaming Machine Permits</t>
  </si>
  <si>
    <t>New application - New operator</t>
  </si>
  <si>
    <t>New application - Existing operator</t>
  </si>
  <si>
    <t>Notification of 2 or less gaming machines</t>
  </si>
  <si>
    <t>Change of details</t>
  </si>
  <si>
    <t>Copy of permit</t>
  </si>
  <si>
    <t>Unlicensed Family Entertainment Centre Gaming Machine Permits</t>
  </si>
  <si>
    <t>Renewal fee</t>
  </si>
  <si>
    <t>Club Gaming Permits</t>
  </si>
  <si>
    <t>New fast track application</t>
  </si>
  <si>
    <t>Club Machine Permits</t>
  </si>
  <si>
    <t>Prize Gaming Permits</t>
  </si>
  <si>
    <t>Small Society Lottery Registration</t>
  </si>
  <si>
    <t>First Registration</t>
  </si>
  <si>
    <t>Taxi Licences</t>
  </si>
  <si>
    <t>Driver Licences (3 year licence)</t>
  </si>
  <si>
    <t>Hackney carriage and Private Hire badge</t>
  </si>
  <si>
    <t>Replacement badge/Paper licence</t>
  </si>
  <si>
    <t xml:space="preserve">Driver knowledge test </t>
  </si>
  <si>
    <t>DVLA mandate fee</t>
  </si>
  <si>
    <t>Disclosure and Barring Service check </t>
  </si>
  <si>
    <t>Safeguarding and disability awareness training</t>
  </si>
  <si>
    <t>Driver Miscellaneous admin fee</t>
  </si>
  <si>
    <t>Hackney Carriage - Vehicle Licences (1 year licence)</t>
  </si>
  <si>
    <t>Zero emission or Wheelchair Accessible Vehicles</t>
  </si>
  <si>
    <t>All other vehicle types</t>
  </si>
  <si>
    <t>Transfer of ownership</t>
  </si>
  <si>
    <t>Change of vehicle</t>
  </si>
  <si>
    <t>Replacement plate</t>
  </si>
  <si>
    <t>Replacement paper licence</t>
  </si>
  <si>
    <t>Miscellaneous admin fee</t>
  </si>
  <si>
    <t>Private Hire - Vehicle Licences (1 year licence)</t>
  </si>
  <si>
    <t>Replacement plate or sticker</t>
  </si>
  <si>
    <t>Licence plate platform kit</t>
  </si>
  <si>
    <t>Private hire plate exemption (operator of up to 3 vehicles)</t>
  </si>
  <si>
    <t>Private hire plate exemption (operator of up to 5 vehicles)</t>
  </si>
  <si>
    <t>Private hire plate exemption (operator of up to 9 vehicles)</t>
  </si>
  <si>
    <t>Private hire plate exemption (operator of 10 vehicles and over)</t>
  </si>
  <si>
    <t>Private Hire - Operator licences (5 year licence)</t>
  </si>
  <si>
    <t>Private hire operator's licence for 1 - 2 vehicles</t>
  </si>
  <si>
    <t>Private hire operator's licence for 3 - 4 vehicles</t>
  </si>
  <si>
    <t>Private hire operator's licence for 5 - 14 vehicles</t>
  </si>
  <si>
    <t>Private hire operator's licence for 15+ vehicles</t>
  </si>
  <si>
    <t>Change of operating base address</t>
  </si>
  <si>
    <t>Food &amp; Workplace Safety</t>
  </si>
  <si>
    <t>Export of Food Products</t>
  </si>
  <si>
    <t>Issue of Certificate</t>
  </si>
  <si>
    <t>Inspection of goods - Officer rate per hour</t>
  </si>
  <si>
    <t>Food premises register: per copy</t>
  </si>
  <si>
    <t>Primary Authority: Officer hourly rate (Existing &amp; new contracts)</t>
  </si>
  <si>
    <t>Creating HACCP for business\consultancy</t>
  </si>
  <si>
    <t>High 5 Service (FH advice to help businesses achieve a 5 rating)</t>
  </si>
  <si>
    <t>Food Hygiene Rating - Requested Revisit</t>
  </si>
  <si>
    <t>Safe food - better business packs</t>
  </si>
  <si>
    <t>Safe food - better business diary</t>
  </si>
  <si>
    <t>Safe food - better business pack &amp; diary</t>
  </si>
  <si>
    <t>Duplicate certificate</t>
  </si>
  <si>
    <t>Skin Piercing</t>
  </si>
  <si>
    <t>Registration Fee - Premises including one operator</t>
  </si>
  <si>
    <t>Registration Fee - Additional operator at a registered premises</t>
  </si>
  <si>
    <t>Amendments to premises (please contact the Food and Safety team before applying to amend)</t>
  </si>
  <si>
    <t>Amendment to skin piercing operator registration - adding extra piercing types etc.</t>
  </si>
  <si>
    <t>Duplicate\replacement skin piercing certificate (no changes)</t>
  </si>
  <si>
    <t>Dog Control (Release of an impounded Stray Dog)</t>
  </si>
  <si>
    <t>Stray Dog collection - in hours</t>
  </si>
  <si>
    <t>Stray Dog collection - out of hours</t>
  </si>
  <si>
    <t>Kennelling - charge per night</t>
  </si>
  <si>
    <t>Dogs not reclaimed by 4p.m. Friday charged for weekend</t>
  </si>
  <si>
    <t>Animal Welfare</t>
  </si>
  <si>
    <t>Application fee each additional activity</t>
  </si>
  <si>
    <t>Licence issue fee</t>
  </si>
  <si>
    <t>Licence issue fee each additional activity</t>
  </si>
  <si>
    <t>Renewal fee each additional activity</t>
  </si>
  <si>
    <t>Rescore inspection fee (when requested by the operator)</t>
  </si>
  <si>
    <t>Variation of licence fee (when requested by the operator due to changes to their business)</t>
  </si>
  <si>
    <t>Vets inspections will be arranged by the council and recharged separately</t>
  </si>
  <si>
    <t>Zoos &amp; Dangerous Animals</t>
  </si>
  <si>
    <t>Dangerous wild animal licence</t>
  </si>
  <si>
    <t>Dangerous wild animal licence renewal</t>
  </si>
  <si>
    <t>Zoo Licence (4 years)</t>
  </si>
  <si>
    <t>Zoos Licence renewal (6 years)</t>
  </si>
  <si>
    <t>Vets inspection will be arranged by the council and invoices separately</t>
  </si>
  <si>
    <t>Other Services</t>
  </si>
  <si>
    <t>Home Improvement Agency:</t>
  </si>
  <si>
    <t>Agency fee - DFG Facilitation</t>
  </si>
  <si>
    <t>15% of cost</t>
  </si>
  <si>
    <t>TBC</t>
  </si>
  <si>
    <t>Public Sewer Searches</t>
  </si>
  <si>
    <t>Agency Fees for balance of Grant-aided Works Above £5,000</t>
  </si>
  <si>
    <t>14% of cost</t>
  </si>
  <si>
    <t>Small Repairs Fee - Estimates quoted at £15 per hour plus VAT (if applicable) plus cost of materials used</t>
  </si>
  <si>
    <t>Services Rendered or Performed</t>
  </si>
  <si>
    <t>Report on Inspection of Dwelling</t>
  </si>
  <si>
    <t xml:space="preserve">Failure to install smoke or carbon monoxide alarms in rental property </t>
  </si>
  <si>
    <t>Penalty Charge Notice</t>
  </si>
  <si>
    <t>Failure of letting agent/property manager to belong to property redress scheme</t>
  </si>
  <si>
    <t>Civil Penalty</t>
  </si>
  <si>
    <t>Mobile Home Parks</t>
  </si>
  <si>
    <t>Pebble Hill pitch fee</t>
  </si>
  <si>
    <t>Woodlands pitch fee</t>
  </si>
  <si>
    <t>*Commission on sale of Mobile Homes and use of pitches</t>
  </si>
  <si>
    <t>Mobile home parks and campsite licences</t>
  </si>
  <si>
    <t>Application for a new site licence</t>
  </si>
  <si>
    <t>Site licence transfer application fee</t>
  </si>
  <si>
    <t>Site licence alterations application fee</t>
  </si>
  <si>
    <t>Depositing of site rules fee</t>
  </si>
  <si>
    <t>Fit &amp; Proper Person Application Fee</t>
  </si>
  <si>
    <t>Fit &amp; Proper Person Annual Fee</t>
  </si>
  <si>
    <t>Application for annual site licence</t>
  </si>
  <si>
    <t>Category risk rating</t>
  </si>
  <si>
    <t>Very large sites (101+ homes)</t>
  </si>
  <si>
    <t>Cat. A (inspect every 12 months)</t>
  </si>
  <si>
    <t>Cat. B (inspect every 18 months)</t>
  </si>
  <si>
    <t>Cat. C (inspect every 24 months)</t>
  </si>
  <si>
    <t>Cat. D (inspect every 36 months)</t>
  </si>
  <si>
    <t>Large sites (51-100 homes)</t>
  </si>
  <si>
    <t>Medium sites (11 - 50 homes)</t>
  </si>
  <si>
    <t>Small sites (3 - 10 homes)</t>
  </si>
  <si>
    <t>Sites with under 3 homes</t>
  </si>
  <si>
    <t>No charge</t>
  </si>
  <si>
    <t>Private Water Supplies:</t>
  </si>
  <si>
    <t>New Risk Assessment (every 5 years)</t>
  </si>
  <si>
    <t>Risk Assessment Review (every 5 years)</t>
  </si>
  <si>
    <t>Sampling visit/Simple Investigation</t>
  </si>
  <si>
    <t>Complex Investigation</t>
  </si>
  <si>
    <t>Sample Analysis  - laboratory fees plus courier fees (not exceeding £500)</t>
  </si>
  <si>
    <t>Variable</t>
  </si>
  <si>
    <t>LA PPC Industrial processes</t>
  </si>
  <si>
    <t>do we want to include these?</t>
  </si>
  <si>
    <t>Prices based upon a 3.6% increase, as advised by Phil Page,</t>
  </si>
  <si>
    <t>plus a £9 increase due to tax on disposal.</t>
  </si>
  <si>
    <t>Commercial &amp; Schedule 1 Waste (Refuse)</t>
  </si>
  <si>
    <t>Cost per collection</t>
  </si>
  <si>
    <t>180 Litre Bin (Schedule 1 only)</t>
  </si>
  <si>
    <t>660 Litre Bin</t>
  </si>
  <si>
    <t xml:space="preserve">1,100 Litre Bin </t>
  </si>
  <si>
    <t>Commercial &amp; Schedule 1 Waste (Recycling)</t>
  </si>
  <si>
    <t>240 Litre Bin</t>
  </si>
  <si>
    <t>360 Litre Bin</t>
  </si>
  <si>
    <t>1,100 Litre Bin</t>
  </si>
  <si>
    <t>Commercial &amp; Schedule 1 Waste (Food)</t>
  </si>
  <si>
    <t xml:space="preserve"> 23 Litre Caddy </t>
  </si>
  <si>
    <t xml:space="preserve">140 Litre Bin </t>
  </si>
  <si>
    <t>Other waste services</t>
  </si>
  <si>
    <t>Bulky household waste charges - first 3 items</t>
  </si>
  <si>
    <t>Bulky household waste - per item (max. 3 additional items)</t>
  </si>
  <si>
    <t>Green waste collection</t>
  </si>
  <si>
    <t>Recovery of unwanted vehicle</t>
  </si>
  <si>
    <t>Dog bin emptying - cost per bin per week</t>
  </si>
  <si>
    <t>Fixed Penalty Notices</t>
  </si>
  <si>
    <t>Depositing litter</t>
  </si>
  <si>
    <t>If paid within 14 days</t>
  </si>
  <si>
    <t>Graffiti &amp; Fly-posting</t>
  </si>
  <si>
    <t>Unauthorised distribution of free printed matter</t>
  </si>
  <si>
    <t>Dog fouling</t>
  </si>
  <si>
    <t>Failure to comply with a waste receptacles notice</t>
  </si>
  <si>
    <t xml:space="preserve">Failure to comply with a street litter control notice </t>
  </si>
  <si>
    <t>Failure to comply with a litter clearing notice</t>
  </si>
  <si>
    <t>Failure to produce waste documents</t>
  </si>
  <si>
    <t>Failure to produce authority to transport waste</t>
  </si>
  <si>
    <t>Smoking in smoke free premises or work vehicles</t>
  </si>
  <si>
    <t>Failure to display no smoking signs</t>
  </si>
  <si>
    <t>Fly-tipping</t>
  </si>
  <si>
    <t>Failure to comply with a Community Protection Notice</t>
  </si>
  <si>
    <t>Failure to comply with a Public Space Protection Notice</t>
  </si>
  <si>
    <t>Nuisance parking</t>
  </si>
  <si>
    <t>Abandoned vehicles</t>
  </si>
  <si>
    <t>Household Duty of Care</t>
  </si>
  <si>
    <t>CCTV Footage - per request</t>
  </si>
  <si>
    <t>CEMETERIES</t>
  </si>
  <si>
    <t>2020/21</t>
  </si>
  <si>
    <t>2021/22</t>
  </si>
  <si>
    <t>Burial</t>
  </si>
  <si>
    <t>Child up to 18 years old</t>
  </si>
  <si>
    <t>Single depth</t>
  </si>
  <si>
    <t>Double depth</t>
  </si>
  <si>
    <t>Treble depth</t>
  </si>
  <si>
    <t>Cremation urn or remains</t>
  </si>
  <si>
    <t>Exclusive Rights of Burial</t>
  </si>
  <si>
    <t>Grave space - Adult</t>
  </si>
  <si>
    <t>Grave space - Cremation urn or remains</t>
  </si>
  <si>
    <t>Other charges</t>
  </si>
  <si>
    <t>Right to erect monument or place memorial stone</t>
  </si>
  <si>
    <t>Temp monument not exceeding 2ftx2ftx2ft</t>
  </si>
  <si>
    <t>Additional inscriptions</t>
  </si>
  <si>
    <t>Memorial plaque for cremated remains</t>
  </si>
  <si>
    <t>Admin charge for amendments to Exclusive Rights</t>
  </si>
  <si>
    <r>
      <t>Note:</t>
    </r>
    <r>
      <rPr>
        <sz val="12"/>
        <rFont val="Arial"/>
        <family val="2"/>
      </rPr>
      <t xml:space="preserve"> all the above charges are double for non South Oxfordshire District Council residents</t>
    </r>
  </si>
  <si>
    <t>Housing Needs</t>
  </si>
  <si>
    <t>Choice based letting</t>
  </si>
  <si>
    <t>Successful advert charge to main Registered Providers</t>
  </si>
  <si>
    <t>Weekly Rent &amp; Service Charge - HOSTELS</t>
  </si>
  <si>
    <t>Weekly Rent &amp; Service Charge - 2 BED HOUSE</t>
  </si>
  <si>
    <t>Weekly Rent &amp; Service Charge - 3 BED HOUSE</t>
  </si>
  <si>
    <t>House in Multiple Occupation (HMO)</t>
  </si>
  <si>
    <t>HMO Licencing - licence up to 5 bedrooms (new licence or renewal)</t>
  </si>
  <si>
    <t>HMO Licencing - licence - additional charge per bedroom above 5 (new licence or renewal)</t>
  </si>
  <si>
    <t>All fees are set locally by the Council, reviewed annually and cover the five year licence period.</t>
  </si>
  <si>
    <t>Additional inspection(s) requested by Landlord</t>
  </si>
  <si>
    <t>Verification of UK accommodation</t>
  </si>
  <si>
    <t>Self Build Register joining fee</t>
  </si>
  <si>
    <t>New charge</t>
  </si>
  <si>
    <t>Rarely used - advised by Officer not to list them</t>
  </si>
  <si>
    <t>Number of people</t>
  </si>
  <si>
    <t>5,000-9,999</t>
  </si>
  <si>
    <t>10,000-14,999</t>
  </si>
  <si>
    <t>15,000-19,999</t>
  </si>
  <si>
    <t>20,000-29,999</t>
  </si>
  <si>
    <t>30,000-39,999</t>
  </si>
  <si>
    <t>40,000-49,999</t>
  </si>
  <si>
    <t>50,000-59,999</t>
  </si>
  <si>
    <t>60,000-69,999</t>
  </si>
  <si>
    <t>70,000-79,999</t>
  </si>
  <si>
    <t>80,000-89,999</t>
  </si>
  <si>
    <t>90,000 and over</t>
  </si>
  <si>
    <t>*Events that exceed 5,000 people will be liable for an additional fee to be charged on an application for a premises licence authorising the event</t>
  </si>
  <si>
    <t>Note: Fees are determined by Government</t>
  </si>
  <si>
    <t>2022/23</t>
  </si>
  <si>
    <t>Provision of Environmental Information</t>
  </si>
  <si>
    <t>Pre-application meetings, written statements and enquiries made separately to Local Land Charge searches for environmental information. (Charge per hour, minimum 1 hr)</t>
  </si>
  <si>
    <r>
      <rPr>
        <b/>
        <i/>
        <sz val="12"/>
        <rFont val="Gill Sans MT Light"/>
      </rPr>
      <t>Note</t>
    </r>
    <r>
      <rPr>
        <i/>
        <sz val="12"/>
        <rFont val="Gill Sans MT Light"/>
        <family val="2"/>
      </rPr>
      <t>: There is no charge for locating, retrieving or extracting environmental information, or for: Information
contained in the public register we hold, lists of information or examining information at the Council's offices. 
No charge will be made in respect of simple telephone requests by students in full time education.</t>
    </r>
  </si>
  <si>
    <t>The Charges for Environmental Information not covered above essentially cover:</t>
  </si>
  <si>
    <t>Reproduction of documents, 10p per A4 sheet</t>
  </si>
  <si>
    <t>Postage and other forms of transmission e.g. fax at cost</t>
  </si>
  <si>
    <r>
      <rPr>
        <b/>
        <sz val="12"/>
        <rFont val="Gill Sans MT Light"/>
      </rPr>
      <t>Staff time</t>
    </r>
    <r>
      <rPr>
        <sz val="12"/>
        <rFont val="Gill Sans MT Light"/>
        <family val="2"/>
      </rPr>
      <t xml:space="preserve"> - if information is to be created for the purpose of the request (i.e. outside the EIR) 
then the charge is at an hourly rate in accordance with the Council's Annual Budget Book and Charging Policy.  
The hourly charge for 2012/13 is £73.46</t>
    </r>
  </si>
  <si>
    <t>The Policy and charges are under review and may be revised</t>
  </si>
  <si>
    <t>Land Contamination Enquiry (Officer's time) ( Charge per hr, minimum 1 hr)</t>
  </si>
  <si>
    <t>Factual Statements (Charge per hr, minimum 1 hr)</t>
  </si>
  <si>
    <t>CAR PARK</t>
  </si>
  <si>
    <t>TYPE OF PARKING</t>
  </si>
  <si>
    <t>PERIOD</t>
  </si>
  <si>
    <t xml:space="preserve">CHARGES </t>
  </si>
  <si>
    <t>Current Charging Period</t>
  </si>
  <si>
    <t>Charging Period</t>
  </si>
  <si>
    <t>Abbey Close</t>
  </si>
  <si>
    <t>Pay and Display</t>
  </si>
  <si>
    <t>Up to 1 hr</t>
  </si>
  <si>
    <t>Abingdon</t>
  </si>
  <si>
    <t>(Mon-Sun 8.00am to 6:00pm)</t>
  </si>
  <si>
    <t>(Mon-Sat 8.00am to 6:00pm)</t>
  </si>
  <si>
    <t>Up to 2 hrs</t>
  </si>
  <si>
    <t>(Sun 10:00am to 5:00pm)</t>
  </si>
  <si>
    <t>Up to 3 hrs</t>
  </si>
  <si>
    <t>Up to 4 hrs</t>
  </si>
  <si>
    <t>Up to 5 hrs</t>
  </si>
  <si>
    <t>Up to 6 hrs</t>
  </si>
  <si>
    <t>Over 6 hours</t>
  </si>
  <si>
    <t>Permits Mon – Sun Non-transferable</t>
  </si>
  <si>
    <t>Annual</t>
  </si>
  <si>
    <t>1 month</t>
  </si>
  <si>
    <t>Cosener’s House Day permits 24 hours (in advance)</t>
  </si>
  <si>
    <t>Civic</t>
  </si>
  <si>
    <t xml:space="preserve">Pay and Display </t>
  </si>
  <si>
    <t>Over 6 hrs</t>
  </si>
  <si>
    <t>Audlett Drive</t>
  </si>
  <si>
    <t>Permits Mon – Sun (7 days) Non-transferable</t>
  </si>
  <si>
    <t>6 months</t>
  </si>
  <si>
    <t>The Charter</t>
  </si>
  <si>
    <r>
      <t xml:space="preserve">Permits Mon – Sun </t>
    </r>
    <r>
      <rPr>
        <sz val="11"/>
        <rFont val="Arial"/>
        <family val="2"/>
      </rPr>
      <t>Non-transferable</t>
    </r>
  </si>
  <si>
    <t>3 months</t>
  </si>
  <si>
    <r>
      <t xml:space="preserve">Permits Mon-Fri (5 day) </t>
    </r>
    <r>
      <rPr>
        <sz val="11"/>
        <rFont val="Arial"/>
        <family val="2"/>
      </rPr>
      <t>Non-transferable</t>
    </r>
  </si>
  <si>
    <r>
      <t xml:space="preserve">Annual am or pm </t>
    </r>
    <r>
      <rPr>
        <sz val="11"/>
        <rFont val="Arial"/>
        <family val="2"/>
      </rPr>
      <t>Non-transferable</t>
    </r>
  </si>
  <si>
    <t>6 days</t>
  </si>
  <si>
    <t>5 days</t>
  </si>
  <si>
    <t>Vehicle Release Fee</t>
  </si>
  <si>
    <t>West St Helen St</t>
  </si>
  <si>
    <t>Cattle Market</t>
  </si>
  <si>
    <t>Market trader Permits</t>
  </si>
  <si>
    <t>Rye Farm</t>
  </si>
  <si>
    <t>Portway</t>
  </si>
  <si>
    <t>Wantage</t>
  </si>
  <si>
    <r>
      <t xml:space="preserve">Permits – School Term  </t>
    </r>
    <r>
      <rPr>
        <sz val="11"/>
        <rFont val="Arial"/>
        <family val="2"/>
      </rPr>
      <t>Non-transferable</t>
    </r>
  </si>
  <si>
    <t>Daily (10 min)</t>
  </si>
  <si>
    <t>Limborough Rd</t>
  </si>
  <si>
    <t>A &amp; B Wantage</t>
  </si>
  <si>
    <t>Market Trader  Day Permits Non-transferable</t>
  </si>
  <si>
    <t>Mill Street, Undercroft</t>
  </si>
  <si>
    <t>Southampton Street</t>
  </si>
  <si>
    <t>Faringdon</t>
  </si>
  <si>
    <t>Gloucester St</t>
  </si>
  <si>
    <r>
      <t xml:space="preserve">Permits Mon – Sun (7 days) </t>
    </r>
    <r>
      <rPr>
        <sz val="11"/>
        <color rgb="FF000000"/>
        <rFont val="Arial"/>
        <family val="2"/>
      </rPr>
      <t>Non-transferable</t>
    </r>
  </si>
  <si>
    <r>
      <t xml:space="preserve">Market trader Permits </t>
    </r>
    <r>
      <rPr>
        <sz val="11"/>
        <color rgb="FF000000"/>
        <rFont val="Arial"/>
        <family val="2"/>
      </rPr>
      <t>Non-transferable</t>
    </r>
  </si>
  <si>
    <t>Market trader Permits Non-transferable</t>
  </si>
  <si>
    <t>Daily (20 min)</t>
  </si>
  <si>
    <t>General - On application</t>
  </si>
  <si>
    <t>Daily rate for Skips (minimum 2 spaces as stated in terms &amp; conditions</t>
  </si>
  <si>
    <t>Per Space (excl VAT)</t>
  </si>
  <si>
    <t>Wheelie Bins (per space)</t>
  </si>
  <si>
    <t>Annual (excl VAT)</t>
  </si>
  <si>
    <t>Permit replacement</t>
  </si>
  <si>
    <t>Permit Refunds (Admin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</si>
</sst>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8" formatCode="&quot;£&quot;#,##0.00;[Red]\-&quot;£&quot;#,##0.00"/>
    <numFmt numFmtId="44" formatCode="_-&quot;£&quot;* #,##0.00_-;\-&quot;£&quot;* #,##0.00_-;_-&quot;£&quot;* &quot;-&quot;??_-;_-@_-"/>
    <numFmt numFmtId="43" formatCode="_-* #,##0.00_-;\-* #,##0.00_-;_-* &quot;-&quot;??_-;_-@_-"/>
    <numFmt numFmtId="164" formatCode="#,##0.00_ ;\-#,##0.00\ "/>
    <numFmt numFmtId="165" formatCode="#,##0.00_ ;[Red]\-#,##0.00\ "/>
    <numFmt numFmtId="166" formatCode="_-* #,##0_-;\-* #,##0_-;_-* &quot;-&quot;??_-;_-@_-"/>
    <numFmt numFmtId="167" formatCode="&quot;£&quot;#,##0.00"/>
  </numFmts>
  <fonts count="80">
    <font>
      <sz val="10"/>
      <name val="Arial"/>
    </font>
    <font>
      <sz val="10"/>
      <name val="Arial"/>
      <family val="2"/>
    </font>
    <font>
      <sz val="8"/>
      <name val="Arial"/>
      <family val="2"/>
    </font>
    <font>
      <sz val="10"/>
      <name val="Gill Sans MT Light"/>
      <family val="2"/>
    </font>
    <font>
      <b/>
      <sz val="12"/>
      <name val="Gill Sans MT Light"/>
      <family val="2"/>
    </font>
    <font>
      <sz val="12"/>
      <name val="Gill Sans MT Light"/>
      <family val="2"/>
    </font>
    <font>
      <i/>
      <sz val="12"/>
      <name val="Gill Sans MT Light"/>
      <family val="2"/>
    </font>
    <font>
      <sz val="12"/>
      <name val="Arial"/>
      <family val="2"/>
    </font>
    <font>
      <sz val="12"/>
      <color indexed="18"/>
      <name val="Gill Sans MT Light"/>
      <family val="2"/>
    </font>
    <font>
      <b/>
      <sz val="16"/>
      <name val="Gill Sans MT Light"/>
      <family val="2"/>
    </font>
    <font>
      <b/>
      <sz val="10"/>
      <name val="Arial"/>
      <family val="2"/>
    </font>
    <font>
      <sz val="10"/>
      <color indexed="8"/>
      <name val="Arial"/>
      <family val="2"/>
    </font>
    <font>
      <sz val="12"/>
      <color indexed="8"/>
      <name val="Arial"/>
      <family val="2"/>
    </font>
    <font>
      <sz val="16"/>
      <name val="Gill Sans MT Light"/>
      <family val="2"/>
    </font>
    <font>
      <sz val="20"/>
      <name val="Gill Sans MT Light"/>
      <family val="2"/>
    </font>
    <font>
      <b/>
      <sz val="12"/>
      <name val="Gill Sans MT Light"/>
    </font>
    <font>
      <u/>
      <sz val="10"/>
      <color theme="10"/>
      <name val="Arial"/>
      <family val="2"/>
    </font>
    <font>
      <sz val="12"/>
      <name val="Gill Sans MT Light"/>
    </font>
    <font>
      <b/>
      <sz val="11"/>
      <name val="Gill Sans MT Light"/>
      <family val="2"/>
    </font>
    <font>
      <b/>
      <sz val="12"/>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name val="Arial"/>
      <family val="2"/>
    </font>
    <font>
      <sz val="11"/>
      <name val="Arial"/>
      <family val="2"/>
    </font>
    <font>
      <sz val="12"/>
      <color indexed="18"/>
      <name val="Arial"/>
      <family val="2"/>
    </font>
    <font>
      <u val="singleAccounting"/>
      <sz val="12"/>
      <name val="Arial"/>
      <family val="2"/>
    </font>
    <font>
      <sz val="12"/>
      <color indexed="10"/>
      <name val="Arial"/>
      <family val="2"/>
    </font>
    <font>
      <sz val="12"/>
      <color rgb="FFFF0000"/>
      <name val="Arial"/>
      <family val="2"/>
    </font>
    <font>
      <b/>
      <sz val="16"/>
      <name val="Arial"/>
      <family val="2"/>
    </font>
    <font>
      <b/>
      <sz val="12"/>
      <color theme="1"/>
      <name val="Arial"/>
      <family val="2"/>
    </font>
    <font>
      <sz val="12"/>
      <color theme="1"/>
      <name val="Arial"/>
      <family val="2"/>
    </font>
    <font>
      <b/>
      <sz val="11"/>
      <name val="Arial"/>
      <family val="2"/>
    </font>
    <font>
      <vertAlign val="superscript"/>
      <sz val="12"/>
      <name val="Arial"/>
      <family val="2"/>
    </font>
    <font>
      <b/>
      <i/>
      <sz val="12"/>
      <name val="Arial"/>
      <family val="2"/>
    </font>
    <font>
      <i/>
      <sz val="12"/>
      <name val="Arial"/>
      <family val="2"/>
    </font>
    <font>
      <b/>
      <sz val="12"/>
      <color indexed="8"/>
      <name val="Arial"/>
      <family val="2"/>
    </font>
    <font>
      <b/>
      <vertAlign val="superscript"/>
      <sz val="12"/>
      <name val="Arial"/>
      <family val="2"/>
    </font>
    <font>
      <b/>
      <sz val="12"/>
      <color indexed="14"/>
      <name val="Arial"/>
      <family val="2"/>
    </font>
    <font>
      <b/>
      <i/>
      <sz val="12"/>
      <name val="Gill Sans MT Light"/>
    </font>
    <font>
      <b/>
      <sz val="16"/>
      <name val="Gill Sans MT Light"/>
    </font>
    <font>
      <b/>
      <sz val="18"/>
      <name val="Arial"/>
      <family val="2"/>
    </font>
    <font>
      <i/>
      <sz val="12"/>
      <name val="Gill Sans MT Light"/>
    </font>
    <font>
      <b/>
      <i/>
      <sz val="11"/>
      <name val="Arial"/>
      <family val="2"/>
    </font>
    <font>
      <b/>
      <sz val="18"/>
      <name val="Gill Sans MT Light"/>
    </font>
    <font>
      <b/>
      <sz val="11"/>
      <color indexed="8"/>
      <name val="Arial"/>
      <family val="2"/>
    </font>
    <font>
      <b/>
      <sz val="12"/>
      <color indexed="18"/>
      <name val="Arial"/>
      <family val="2"/>
    </font>
    <font>
      <b/>
      <u/>
      <sz val="12"/>
      <color theme="10"/>
      <name val="Arial"/>
      <family val="2"/>
    </font>
    <font>
      <i/>
      <sz val="11"/>
      <name val="Arial"/>
      <family val="2"/>
    </font>
    <font>
      <sz val="11"/>
      <color indexed="8"/>
      <name val="Arial"/>
      <family val="2"/>
    </font>
    <font>
      <b/>
      <i/>
      <sz val="12"/>
      <color indexed="8"/>
      <name val="Arial"/>
      <family val="2"/>
    </font>
    <font>
      <b/>
      <sz val="11.5"/>
      <name val="Arial"/>
      <family val="2"/>
    </font>
    <font>
      <sz val="6"/>
      <name val="Arial"/>
      <family val="2"/>
    </font>
    <font>
      <sz val="11"/>
      <color rgb="FF000000"/>
      <name val="Arial"/>
      <family val="2"/>
    </font>
    <font>
      <b/>
      <sz val="11"/>
      <color rgb="FF000000"/>
      <name val="Arial"/>
      <family val="2"/>
    </font>
    <font>
      <sz val="10.5"/>
      <color rgb="FF000000"/>
      <name val="Arial"/>
      <family val="2"/>
    </font>
    <font>
      <sz val="10.5"/>
      <name val="Arial"/>
      <family val="2"/>
    </font>
    <font>
      <sz val="12"/>
      <color rgb="FF000000"/>
      <name val="Arial"/>
      <family val="2"/>
    </font>
    <font>
      <sz val="12"/>
      <color theme="0"/>
      <name val="Gill Sans MT Light"/>
      <family val="2"/>
    </font>
    <font>
      <sz val="12"/>
      <color theme="0"/>
      <name val="Arial"/>
      <family val="2"/>
    </font>
    <font>
      <i/>
      <sz val="12"/>
      <color indexed="8"/>
      <name val="Arial"/>
      <family val="2"/>
    </font>
    <font>
      <b/>
      <i/>
      <sz val="14"/>
      <name val="Arial"/>
      <family val="2"/>
    </font>
    <font>
      <b/>
      <sz val="9"/>
      <color indexed="81"/>
      <name val="Tahoma"/>
      <family val="2"/>
    </font>
    <font>
      <sz val="9"/>
      <color indexed="81"/>
      <name val="Tahoma"/>
      <family val="2"/>
    </font>
    <font>
      <b/>
      <i/>
      <sz val="12"/>
      <color theme="0"/>
      <name val="Arial"/>
      <family val="2"/>
    </font>
  </fonts>
  <fills count="30">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D9D9D9"/>
        <bgColor indexed="64"/>
      </patternFill>
    </fill>
    <fill>
      <patternFill patternType="solid">
        <fgColor rgb="FFE7E6E6"/>
        <bgColor indexed="64"/>
      </patternFill>
    </fill>
    <fill>
      <patternFill patternType="solid">
        <fgColor rgb="FFFFFFFF"/>
        <bgColor indexed="64"/>
      </patternFill>
    </fill>
    <fill>
      <patternFill patternType="solid">
        <fgColor theme="9" tint="0.59999389629810485"/>
        <bgColor indexed="64"/>
      </patternFill>
    </fill>
    <fill>
      <patternFill patternType="solid">
        <fgColor theme="0"/>
        <bgColor indexed="64"/>
      </patternFill>
    </fill>
  </fills>
  <borders count="75">
    <border>
      <left/>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style="thick">
        <color indexed="64"/>
      </bottom>
      <diagonal/>
    </border>
    <border>
      <left/>
      <right/>
      <top style="thick">
        <color indexed="64"/>
      </top>
      <bottom style="medium">
        <color indexed="64"/>
      </bottom>
      <diagonal/>
    </border>
    <border>
      <left/>
      <right style="medium">
        <color indexed="64"/>
      </right>
      <top style="thick">
        <color indexed="64"/>
      </top>
      <bottom style="thick">
        <color indexed="64"/>
      </bottom>
      <diagonal/>
    </border>
    <border>
      <left/>
      <right style="medium">
        <color indexed="64"/>
      </right>
      <top/>
      <bottom style="thick">
        <color indexed="64"/>
      </bottom>
      <diagonal/>
    </border>
    <border>
      <left/>
      <right style="thick">
        <color indexed="64"/>
      </right>
      <top style="thick">
        <color indexed="64"/>
      </top>
      <bottom style="medium">
        <color indexed="64"/>
      </bottom>
      <diagonal/>
    </border>
    <border>
      <left/>
      <right style="medium">
        <color indexed="64"/>
      </right>
      <top style="medium">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diagonal/>
    </border>
    <border>
      <left/>
      <right/>
      <top/>
      <bottom style="thick">
        <color indexed="64"/>
      </bottom>
      <diagonal/>
    </border>
    <border>
      <left/>
      <right style="thick">
        <color indexed="64"/>
      </right>
      <top/>
      <bottom style="medium">
        <color indexed="64"/>
      </bottom>
      <diagonal/>
    </border>
    <border>
      <left/>
      <right style="thick">
        <color indexed="64"/>
      </right>
      <top/>
      <bottom style="thick">
        <color indexed="64"/>
      </bottom>
      <diagonal/>
    </border>
    <border>
      <left style="thick">
        <color indexed="64"/>
      </left>
      <right style="medium">
        <color indexed="64"/>
      </right>
      <top/>
      <bottom/>
      <diagonal/>
    </border>
    <border>
      <left style="medium">
        <color indexed="64"/>
      </left>
      <right style="medium">
        <color indexed="64"/>
      </right>
      <top/>
      <bottom style="thick">
        <color indexed="64"/>
      </bottom>
      <diagonal/>
    </border>
    <border>
      <left style="medium">
        <color indexed="64"/>
      </left>
      <right/>
      <top style="thick">
        <color indexed="64"/>
      </top>
      <bottom style="medium">
        <color indexed="64"/>
      </bottom>
      <diagonal/>
    </border>
    <border>
      <left style="medium">
        <color indexed="64"/>
      </left>
      <right/>
      <top style="medium">
        <color indexed="64"/>
      </top>
      <bottom style="thick">
        <color indexed="64"/>
      </bottom>
      <diagonal/>
    </border>
    <border>
      <left style="medium">
        <color indexed="64"/>
      </left>
      <right/>
      <top style="thick">
        <color indexed="64"/>
      </top>
      <bottom/>
      <diagonal/>
    </border>
    <border>
      <left style="medium">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medium">
        <color indexed="64"/>
      </bottom>
      <diagonal/>
    </border>
    <border>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style="thick">
        <color indexed="64"/>
      </top>
      <bottom style="medium">
        <color indexed="64"/>
      </bottom>
      <diagonal/>
    </border>
  </borders>
  <cellStyleXfs count="48">
    <xf numFmtId="0" fontId="0" fillId="0" borderId="0">
      <alignment vertical="top"/>
    </xf>
    <xf numFmtId="43" fontId="1" fillId="0" borderId="0" applyFont="0" applyFill="0" applyBorder="0" applyAlignment="0" applyProtection="0"/>
    <xf numFmtId="43" fontId="1" fillId="0" borderId="0" applyFont="0" applyFill="0" applyBorder="0" applyAlignment="0" applyProtection="0"/>
    <xf numFmtId="0" fontId="1" fillId="0" borderId="0">
      <alignment vertical="top"/>
    </xf>
    <xf numFmtId="0" fontId="16" fillId="0" borderId="0" applyNumberFormat="0" applyFill="0" applyBorder="0" applyAlignment="0" applyProtection="0">
      <alignment vertical="top"/>
    </xf>
    <xf numFmtId="0" fontId="20" fillId="0" borderId="0"/>
    <xf numFmtId="0" fontId="21" fillId="3" borderId="0" applyNumberFormat="0" applyBorder="0" applyAlignment="0" applyProtection="0"/>
    <xf numFmtId="0" fontId="21" fillId="4" borderId="0" applyNumberFormat="0" applyBorder="0" applyAlignment="0" applyProtection="0"/>
    <xf numFmtId="0" fontId="21" fillId="5" borderId="0" applyNumberFormat="0" applyBorder="0" applyAlignment="0" applyProtection="0"/>
    <xf numFmtId="0" fontId="21" fillId="6" borderId="0" applyNumberFormat="0" applyBorder="0" applyAlignment="0" applyProtection="0"/>
    <xf numFmtId="0" fontId="21"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21" fillId="6" borderId="0" applyNumberFormat="0" applyBorder="0" applyAlignment="0" applyProtection="0"/>
    <xf numFmtId="0" fontId="21" fillId="9" borderId="0" applyNumberFormat="0" applyBorder="0" applyAlignment="0" applyProtection="0"/>
    <xf numFmtId="0" fontId="21" fillId="12" borderId="0" applyNumberFormat="0" applyBorder="0" applyAlignment="0" applyProtection="0"/>
    <xf numFmtId="0" fontId="22" fillId="13"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22" fillId="20" borderId="0" applyNumberFormat="0" applyBorder="0" applyAlignment="0" applyProtection="0"/>
    <xf numFmtId="0" fontId="23" fillId="4" borderId="0" applyNumberFormat="0" applyBorder="0" applyAlignment="0" applyProtection="0"/>
    <xf numFmtId="0" fontId="24" fillId="21" borderId="25" applyNumberFormat="0" applyAlignment="0" applyProtection="0"/>
    <xf numFmtId="0" fontId="25" fillId="22" borderId="26" applyNumberFormat="0" applyAlignment="0" applyProtection="0"/>
    <xf numFmtId="44" fontId="20" fillId="0" borderId="0" applyFont="0" applyFill="0" applyBorder="0" applyAlignment="0" applyProtection="0"/>
    <xf numFmtId="0" fontId="26" fillId="0" borderId="0" applyNumberFormat="0" applyFill="0" applyBorder="0" applyAlignment="0" applyProtection="0"/>
    <xf numFmtId="0" fontId="27" fillId="5" borderId="0" applyNumberFormat="0" applyBorder="0" applyAlignment="0" applyProtection="0"/>
    <xf numFmtId="0" fontId="28" fillId="0" borderId="27" applyNumberFormat="0" applyFill="0" applyAlignment="0" applyProtection="0"/>
    <xf numFmtId="0" fontId="29" fillId="0" borderId="28" applyNumberFormat="0" applyFill="0" applyAlignment="0" applyProtection="0"/>
    <xf numFmtId="0" fontId="30" fillId="0" borderId="29" applyNumberFormat="0" applyFill="0" applyAlignment="0" applyProtection="0"/>
    <xf numFmtId="0" fontId="30" fillId="0" borderId="0" applyNumberFormat="0" applyFill="0" applyBorder="0" applyAlignment="0" applyProtection="0"/>
    <xf numFmtId="0" fontId="31" fillId="8" borderId="25" applyNumberFormat="0" applyAlignment="0" applyProtection="0"/>
    <xf numFmtId="0" fontId="32" fillId="0" borderId="30" applyNumberFormat="0" applyFill="0" applyAlignment="0" applyProtection="0"/>
    <xf numFmtId="0" fontId="33" fillId="23" borderId="0" applyNumberFormat="0" applyBorder="0" applyAlignment="0" applyProtection="0"/>
    <xf numFmtId="0" fontId="20" fillId="24" borderId="31" applyNumberFormat="0" applyFont="0" applyAlignment="0" applyProtection="0"/>
    <xf numFmtId="0" fontId="34" fillId="21" borderId="32" applyNumberFormat="0" applyAlignment="0" applyProtection="0"/>
    <xf numFmtId="0" fontId="35" fillId="0" borderId="0" applyNumberFormat="0" applyFill="0" applyBorder="0" applyAlignment="0" applyProtection="0"/>
    <xf numFmtId="0" fontId="36" fillId="0" borderId="33" applyNumberFormat="0" applyFill="0" applyAlignment="0" applyProtection="0"/>
    <xf numFmtId="0" fontId="37" fillId="0" borderId="0" applyNumberFormat="0" applyFill="0" applyBorder="0" applyAlignment="0" applyProtection="0"/>
  </cellStyleXfs>
  <cellXfs count="570">
    <xf numFmtId="0" fontId="0" fillId="0" borderId="0" xfId="0" applyAlignment="1"/>
    <xf numFmtId="43" fontId="4" fillId="0" borderId="0" xfId="1" applyFont="1" applyFill="1" applyBorder="1" applyAlignment="1">
      <alignment horizontal="center" wrapText="1"/>
    </xf>
    <xf numFmtId="43" fontId="4" fillId="0" borderId="0" xfId="1" applyFont="1" applyFill="1" applyBorder="1" applyAlignment="1">
      <alignment horizontal="center"/>
    </xf>
    <xf numFmtId="43" fontId="5" fillId="0" borderId="0" xfId="1" applyFont="1" applyFill="1" applyBorder="1" applyAlignment="1">
      <alignment horizontal="right"/>
    </xf>
    <xf numFmtId="43" fontId="3" fillId="0" borderId="0" xfId="1" applyFont="1" applyFill="1" applyBorder="1"/>
    <xf numFmtId="43" fontId="8" fillId="0" borderId="0" xfId="1" applyFont="1" applyFill="1" applyBorder="1"/>
    <xf numFmtId="43" fontId="3" fillId="0" borderId="0" xfId="0" applyNumberFormat="1" applyFont="1">
      <alignment vertical="top"/>
    </xf>
    <xf numFmtId="0" fontId="4" fillId="0" borderId="0" xfId="0" applyFont="1" applyAlignment="1">
      <alignment horizontal="center"/>
    </xf>
    <xf numFmtId="43" fontId="5" fillId="0" borderId="0" xfId="1" applyFont="1" applyFill="1" applyBorder="1"/>
    <xf numFmtId="0" fontId="7" fillId="0" borderId="0" xfId="0" applyFont="1">
      <alignment vertical="top"/>
    </xf>
    <xf numFmtId="0" fontId="14" fillId="0" borderId="0" xfId="0" applyFont="1" applyAlignment="1">
      <alignment horizontal="center"/>
    </xf>
    <xf numFmtId="0" fontId="3" fillId="0" borderId="0" xfId="0" applyFont="1" applyAlignment="1"/>
    <xf numFmtId="0" fontId="13" fillId="0" borderId="0" xfId="0" applyFont="1" applyAlignment="1">
      <alignment horizontal="center"/>
    </xf>
    <xf numFmtId="43" fontId="5" fillId="0" borderId="0" xfId="1" applyFont="1" applyFill="1" applyBorder="1" applyAlignment="1">
      <alignment shrinkToFit="1"/>
    </xf>
    <xf numFmtId="0" fontId="1" fillId="0" borderId="0" xfId="0" applyFont="1" applyAlignment="1">
      <alignment vertical="center"/>
    </xf>
    <xf numFmtId="0" fontId="10" fillId="0" borderId="0" xfId="0" applyFont="1" applyAlignment="1"/>
    <xf numFmtId="43" fontId="7" fillId="0" borderId="0" xfId="0" applyNumberFormat="1" applyFont="1">
      <alignment vertical="top"/>
    </xf>
    <xf numFmtId="0" fontId="5" fillId="0" borderId="0" xfId="0" applyFont="1">
      <alignment vertical="top"/>
    </xf>
    <xf numFmtId="2" fontId="5" fillId="0" borderId="0" xfId="0" applyNumberFormat="1" applyFont="1">
      <alignment vertical="top"/>
    </xf>
    <xf numFmtId="43" fontId="19" fillId="0" borderId="0" xfId="1" applyFont="1" applyFill="1" applyBorder="1" applyAlignment="1">
      <alignment horizontal="center" wrapText="1"/>
    </xf>
    <xf numFmtId="43" fontId="19" fillId="0" borderId="0" xfId="1" applyFont="1" applyFill="1" applyBorder="1" applyAlignment="1">
      <alignment horizontal="center"/>
    </xf>
    <xf numFmtId="0" fontId="1" fillId="0" borderId="0" xfId="0" applyFont="1">
      <alignment vertical="top"/>
    </xf>
    <xf numFmtId="43" fontId="7" fillId="0" borderId="0" xfId="1" applyFont="1" applyFill="1" applyBorder="1"/>
    <xf numFmtId="2" fontId="1" fillId="0" borderId="0" xfId="0" applyNumberFormat="1" applyFont="1">
      <alignment vertical="top"/>
    </xf>
    <xf numFmtId="43" fontId="38" fillId="0" borderId="0" xfId="1" applyFont="1" applyFill="1" applyBorder="1" applyAlignment="1">
      <alignment vertical="center"/>
    </xf>
    <xf numFmtId="43" fontId="7" fillId="0" borderId="0" xfId="1" applyFont="1" applyFill="1" applyBorder="1" applyAlignment="1">
      <alignment shrinkToFit="1"/>
    </xf>
    <xf numFmtId="43" fontId="19" fillId="0" borderId="0" xfId="1" applyFont="1" applyFill="1" applyBorder="1"/>
    <xf numFmtId="43" fontId="40" fillId="0" borderId="0" xfId="1" applyFont="1" applyFill="1" applyBorder="1"/>
    <xf numFmtId="43" fontId="7" fillId="2" borderId="0" xfId="1" applyFont="1" applyFill="1" applyBorder="1"/>
    <xf numFmtId="43" fontId="7" fillId="0" borderId="0" xfId="1" applyFont="1" applyFill="1"/>
    <xf numFmtId="0" fontId="1" fillId="0" borderId="0" xfId="0" applyFont="1" applyAlignment="1"/>
    <xf numFmtId="2" fontId="7" fillId="0" borderId="0" xfId="0" applyNumberFormat="1" applyFont="1">
      <alignment vertical="top"/>
    </xf>
    <xf numFmtId="0" fontId="19" fillId="0" borderId="0" xfId="0" applyFont="1">
      <alignment vertical="top"/>
    </xf>
    <xf numFmtId="165" fontId="7" fillId="0" borderId="0" xfId="1" applyNumberFormat="1" applyFont="1" applyFill="1" applyBorder="1" applyAlignment="1">
      <alignment horizontal="right"/>
    </xf>
    <xf numFmtId="43" fontId="7" fillId="0" borderId="0" xfId="0" applyNumberFormat="1" applyFont="1" applyAlignment="1">
      <alignment horizontal="center"/>
    </xf>
    <xf numFmtId="0" fontId="45" fillId="0" borderId="0" xfId="0" applyFont="1">
      <alignment vertical="top"/>
    </xf>
    <xf numFmtId="43" fontId="7" fillId="0" borderId="0" xfId="0" applyNumberFormat="1" applyFont="1" applyAlignment="1">
      <alignment horizontal="right" vertical="top"/>
    </xf>
    <xf numFmtId="43" fontId="12" fillId="0" borderId="0" xfId="0" applyNumberFormat="1" applyFont="1" applyAlignment="1">
      <alignment horizontal="center" vertical="top"/>
    </xf>
    <xf numFmtId="43" fontId="12" fillId="0" borderId="0" xfId="0" applyNumberFormat="1" applyFont="1">
      <alignment vertical="top"/>
    </xf>
    <xf numFmtId="0" fontId="7" fillId="0" borderId="0" xfId="0" applyFont="1" applyAlignment="1">
      <alignment vertical="center"/>
    </xf>
    <xf numFmtId="43" fontId="7" fillId="0" borderId="0" xfId="0" applyNumberFormat="1" applyFont="1" applyAlignment="1">
      <alignment vertical="center"/>
    </xf>
    <xf numFmtId="49" fontId="19" fillId="0" borderId="0" xfId="0" applyNumberFormat="1" applyFont="1" applyAlignment="1">
      <alignment horizontal="center"/>
    </xf>
    <xf numFmtId="0" fontId="7" fillId="0" borderId="0" xfId="0" applyFont="1" applyAlignment="1">
      <alignment horizontal="center" vertical="top"/>
    </xf>
    <xf numFmtId="0" fontId="19" fillId="0" borderId="0" xfId="0" applyFont="1" applyAlignment="1">
      <alignment horizontal="center"/>
    </xf>
    <xf numFmtId="43" fontId="40" fillId="0" borderId="0" xfId="0" applyNumberFormat="1" applyFont="1">
      <alignment vertical="top"/>
    </xf>
    <xf numFmtId="43" fontId="7" fillId="0" borderId="0" xfId="0" applyNumberFormat="1" applyFont="1" applyAlignment="1">
      <alignment horizontal="right"/>
    </xf>
    <xf numFmtId="2" fontId="7" fillId="0" borderId="0" xfId="0" applyNumberFormat="1" applyFont="1" applyAlignment="1">
      <alignment horizontal="right"/>
    </xf>
    <xf numFmtId="164" fontId="7" fillId="0" borderId="0" xfId="0" applyNumberFormat="1" applyFont="1" applyAlignment="1">
      <alignment horizontal="right"/>
    </xf>
    <xf numFmtId="43" fontId="42" fillId="0" borderId="0" xfId="0" applyNumberFormat="1" applyFont="1">
      <alignment vertical="top"/>
    </xf>
    <xf numFmtId="0" fontId="19" fillId="0" borderId="0" xfId="0" applyFont="1" applyAlignment="1">
      <alignment vertical="center"/>
    </xf>
    <xf numFmtId="0" fontId="19" fillId="0" borderId="10" xfId="0" applyFont="1" applyBorder="1">
      <alignment vertical="top"/>
    </xf>
    <xf numFmtId="0" fontId="19" fillId="0" borderId="2" xfId="0" applyFont="1" applyBorder="1" applyAlignment="1">
      <alignment vertical="center"/>
    </xf>
    <xf numFmtId="40" fontId="7" fillId="0" borderId="20" xfId="0" applyNumberFormat="1" applyFont="1" applyBorder="1" applyAlignment="1">
      <alignment horizontal="right" vertical="center"/>
    </xf>
    <xf numFmtId="0" fontId="19" fillId="0" borderId="0" xfId="0" applyFont="1" applyAlignment="1">
      <alignment horizontal="left" vertical="center" indent="1"/>
    </xf>
    <xf numFmtId="0" fontId="7" fillId="0" borderId="0" xfId="0" applyFont="1" applyAlignment="1">
      <alignment horizontal="left" vertical="center" indent="1"/>
    </xf>
    <xf numFmtId="49" fontId="7" fillId="0" borderId="0" xfId="0" applyNumberFormat="1" applyFont="1" applyAlignment="1">
      <alignment horizontal="left"/>
    </xf>
    <xf numFmtId="40" fontId="7" fillId="0" borderId="0" xfId="0" applyNumberFormat="1" applyFont="1" applyAlignment="1">
      <alignment horizontal="right"/>
    </xf>
    <xf numFmtId="40" fontId="7" fillId="0" borderId="0" xfId="0" applyNumberFormat="1" applyFont="1">
      <alignment vertical="top"/>
    </xf>
    <xf numFmtId="0" fontId="19" fillId="0" borderId="0" xfId="0" applyFont="1" applyAlignment="1">
      <alignment horizontal="left"/>
    </xf>
    <xf numFmtId="0" fontId="19" fillId="0" borderId="18" xfId="0" applyFont="1" applyBorder="1" applyAlignment="1">
      <alignment vertical="center" wrapText="1"/>
    </xf>
    <xf numFmtId="40" fontId="7" fillId="0" borderId="19" xfId="0" applyNumberFormat="1" applyFont="1" applyBorder="1" applyAlignment="1">
      <alignment horizontal="right" vertical="center"/>
    </xf>
    <xf numFmtId="0" fontId="19" fillId="0" borderId="2" xfId="0" applyFont="1" applyBorder="1" applyAlignment="1">
      <alignment vertical="center" wrapText="1"/>
    </xf>
    <xf numFmtId="0" fontId="19" fillId="0" borderId="2" xfId="0" applyFont="1" applyBorder="1" applyAlignment="1">
      <alignment horizontal="right" vertical="center" wrapText="1"/>
    </xf>
    <xf numFmtId="0" fontId="7" fillId="0" borderId="21" xfId="0" applyFont="1" applyBorder="1" applyAlignment="1">
      <alignment vertical="center" wrapText="1"/>
    </xf>
    <xf numFmtId="40" fontId="7" fillId="0" borderId="0" xfId="0" applyNumberFormat="1" applyFont="1" applyAlignment="1">
      <alignment horizontal="center"/>
    </xf>
    <xf numFmtId="40" fontId="7" fillId="0" borderId="0" xfId="0" applyNumberFormat="1" applyFont="1" applyAlignment="1"/>
    <xf numFmtId="0" fontId="19" fillId="0" borderId="15" xfId="0" applyFont="1" applyBorder="1" applyAlignment="1"/>
    <xf numFmtId="0" fontId="7" fillId="0" borderId="9" xfId="0" applyFont="1" applyBorder="1">
      <alignment vertical="top"/>
    </xf>
    <xf numFmtId="0" fontId="19" fillId="0" borderId="1" xfId="0" applyFont="1" applyBorder="1">
      <alignment vertical="top"/>
    </xf>
    <xf numFmtId="0" fontId="19" fillId="0" borderId="2" xfId="0" applyFont="1" applyBorder="1">
      <alignment vertical="top"/>
    </xf>
    <xf numFmtId="0" fontId="19" fillId="0" borderId="21" xfId="0" applyFont="1" applyBorder="1">
      <alignment vertical="top"/>
    </xf>
    <xf numFmtId="40" fontId="7" fillId="0" borderId="3" xfId="0" applyNumberFormat="1" applyFont="1" applyBorder="1" applyAlignment="1">
      <alignment horizontal="right" vertical="center"/>
    </xf>
    <xf numFmtId="0" fontId="7" fillId="0" borderId="0" xfId="0" applyFont="1" applyAlignment="1">
      <alignment horizontal="left" vertical="center" indent="5"/>
    </xf>
    <xf numFmtId="0" fontId="49" fillId="0" borderId="0" xfId="0" applyFont="1" applyAlignment="1">
      <alignment horizontal="left" vertical="center" indent="1"/>
    </xf>
    <xf numFmtId="0" fontId="19" fillId="0" borderId="4" xfId="0" applyFont="1" applyBorder="1" applyAlignment="1"/>
    <xf numFmtId="0" fontId="7" fillId="0" borderId="18" xfId="0" applyFont="1" applyBorder="1" applyAlignment="1"/>
    <xf numFmtId="0" fontId="7" fillId="0" borderId="2" xfId="0" applyFont="1" applyBorder="1" applyAlignment="1"/>
    <xf numFmtId="0" fontId="49" fillId="0" borderId="0" xfId="0" applyFont="1" applyAlignment="1">
      <alignment vertical="center"/>
    </xf>
    <xf numFmtId="0" fontId="38" fillId="0" borderId="0" xfId="0" applyFont="1" applyAlignment="1"/>
    <xf numFmtId="2" fontId="19" fillId="0" borderId="0" xfId="0" applyNumberFormat="1" applyFont="1" applyAlignment="1">
      <alignment horizontal="center" vertical="center" wrapText="1"/>
    </xf>
    <xf numFmtId="2" fontId="19" fillId="0" borderId="0" xfId="0" applyNumberFormat="1" applyFont="1" applyAlignment="1">
      <alignment horizontal="center" wrapText="1"/>
    </xf>
    <xf numFmtId="2" fontId="19" fillId="0" borderId="0" xfId="0" applyNumberFormat="1" applyFont="1">
      <alignment vertical="top"/>
    </xf>
    <xf numFmtId="0" fontId="7" fillId="0" borderId="0" xfId="0" applyFont="1" applyAlignment="1">
      <alignment vertical="top" wrapText="1"/>
    </xf>
    <xf numFmtId="0" fontId="49" fillId="0" borderId="0" xfId="0" applyFont="1">
      <alignment vertical="top"/>
    </xf>
    <xf numFmtId="0" fontId="50" fillId="0" borderId="0" xfId="0" applyFont="1">
      <alignment vertical="top"/>
    </xf>
    <xf numFmtId="43" fontId="7" fillId="0" borderId="0" xfId="1" applyFont="1" applyFill="1" applyBorder="1" applyAlignment="1"/>
    <xf numFmtId="43" fontId="7" fillId="0" borderId="0" xfId="1" applyFont="1" applyFill="1" applyBorder="1" applyAlignment="1">
      <alignment horizontal="right"/>
    </xf>
    <xf numFmtId="43" fontId="7" fillId="0" borderId="0" xfId="1" applyFont="1" applyFill="1" applyBorder="1" applyAlignment="1">
      <alignment wrapText="1"/>
    </xf>
    <xf numFmtId="0" fontId="7" fillId="0" borderId="0" xfId="0" applyFont="1" applyAlignment="1"/>
    <xf numFmtId="43" fontId="7" fillId="0" borderId="0" xfId="1" applyFont="1" applyFill="1" applyBorder="1" applyAlignment="1">
      <alignment horizontal="right" vertical="center"/>
    </xf>
    <xf numFmtId="43" fontId="7" fillId="0" borderId="0" xfId="1" applyFont="1" applyFill="1" applyBorder="1" applyAlignment="1">
      <alignment vertical="center"/>
    </xf>
    <xf numFmtId="43" fontId="7" fillId="0" borderId="0" xfId="1" applyFont="1" applyFill="1" applyBorder="1" applyAlignment="1">
      <alignment horizontal="left" wrapText="1"/>
    </xf>
    <xf numFmtId="43" fontId="7" fillId="0" borderId="0" xfId="1" applyFont="1" applyFill="1" applyBorder="1" applyAlignment="1">
      <alignment horizontal="left"/>
    </xf>
    <xf numFmtId="43" fontId="7" fillId="0" borderId="0" xfId="1" applyFont="1" applyFill="1" applyBorder="1" applyAlignment="1">
      <alignment horizontal="center"/>
    </xf>
    <xf numFmtId="43" fontId="53" fillId="0" borderId="0" xfId="1" applyFont="1" applyFill="1" applyBorder="1" applyAlignment="1">
      <alignment shrinkToFit="1"/>
    </xf>
    <xf numFmtId="49" fontId="4" fillId="0" borderId="0" xfId="0" applyNumberFormat="1" applyFont="1" applyAlignment="1">
      <alignment horizontal="center"/>
    </xf>
    <xf numFmtId="2" fontId="4" fillId="0" borderId="0" xfId="0" applyNumberFormat="1" applyFont="1" applyAlignment="1">
      <alignment horizontal="center" wrapText="1"/>
    </xf>
    <xf numFmtId="43" fontId="5" fillId="0" borderId="0" xfId="0" applyNumberFormat="1" applyFont="1">
      <alignment vertical="top"/>
    </xf>
    <xf numFmtId="0" fontId="7" fillId="0" borderId="0" xfId="0" applyFont="1" applyAlignment="1">
      <alignment horizontal="left" vertical="top" indent="2"/>
    </xf>
    <xf numFmtId="43" fontId="7" fillId="0" borderId="0" xfId="0" applyNumberFormat="1" applyFont="1" applyAlignment="1">
      <alignment horizontal="center" vertical="top"/>
    </xf>
    <xf numFmtId="0" fontId="19" fillId="0" borderId="0" xfId="0" applyFont="1" applyAlignment="1"/>
    <xf numFmtId="0" fontId="19" fillId="0" borderId="0" xfId="0" applyFont="1" applyAlignment="1">
      <alignment horizontal="center" wrapText="1"/>
    </xf>
    <xf numFmtId="0" fontId="46" fillId="0" borderId="0" xfId="0" applyFont="1" applyAlignment="1">
      <alignment horizontal="left" vertical="top" indent="1"/>
    </xf>
    <xf numFmtId="0" fontId="7" fillId="0" borderId="0" xfId="0" applyFont="1" applyAlignment="1">
      <alignment horizontal="left" vertical="top" indent="1"/>
    </xf>
    <xf numFmtId="43" fontId="0" fillId="0" borderId="0" xfId="1" applyFont="1" applyAlignment="1"/>
    <xf numFmtId="43" fontId="7" fillId="0" borderId="0" xfId="1" applyFont="1" applyAlignment="1"/>
    <xf numFmtId="0" fontId="7" fillId="0" borderId="0" xfId="0" applyFont="1" applyAlignment="1">
      <alignment horizontal="left" indent="2"/>
    </xf>
    <xf numFmtId="0" fontId="7" fillId="0" borderId="0" xfId="0" applyFont="1" applyAlignment="1">
      <alignment horizontal="left"/>
    </xf>
    <xf numFmtId="43" fontId="7" fillId="0" borderId="0" xfId="1" applyFont="1" applyFill="1" applyBorder="1" applyAlignment="1">
      <alignment horizontal="right" vertical="justify"/>
    </xf>
    <xf numFmtId="0" fontId="5" fillId="0" borderId="0" xfId="0" applyFont="1" applyAlignment="1">
      <alignment horizontal="right"/>
    </xf>
    <xf numFmtId="0" fontId="5" fillId="0" borderId="0" xfId="0" applyFont="1" applyAlignment="1"/>
    <xf numFmtId="0" fontId="15" fillId="0" borderId="0" xfId="0" applyFont="1" applyAlignment="1">
      <alignment horizontal="right"/>
    </xf>
    <xf numFmtId="0" fontId="15" fillId="0" borderId="0" xfId="0" applyFont="1" applyAlignment="1"/>
    <xf numFmtId="0" fontId="55" fillId="0" borderId="0" xfId="0" applyFont="1" applyAlignment="1">
      <alignment horizontal="center" wrapText="1"/>
    </xf>
    <xf numFmtId="0" fontId="19" fillId="0" borderId="20" xfId="0" applyFont="1" applyBorder="1" applyAlignment="1">
      <alignment horizontal="center" wrapText="1"/>
    </xf>
    <xf numFmtId="0" fontId="44" fillId="0" borderId="0" xfId="0" applyFont="1" applyAlignment="1">
      <alignment vertical="center"/>
    </xf>
    <xf numFmtId="0" fontId="7" fillId="0" borderId="0" xfId="0" applyFont="1" applyAlignment="1">
      <alignment horizontal="center" wrapText="1"/>
    </xf>
    <xf numFmtId="0" fontId="5" fillId="0" borderId="0" xfId="0" applyFont="1" applyAlignment="1">
      <alignment vertical="top" wrapText="1"/>
    </xf>
    <xf numFmtId="0" fontId="44" fillId="0" borderId="0" xfId="0" applyFont="1" applyAlignment="1"/>
    <xf numFmtId="43" fontId="47" fillId="0" borderId="0" xfId="0" applyNumberFormat="1" applyFont="1" applyAlignment="1">
      <alignment horizontal="center"/>
    </xf>
    <xf numFmtId="0" fontId="7" fillId="0" borderId="0" xfId="0" applyFont="1" applyAlignment="1">
      <alignment horizontal="right"/>
    </xf>
    <xf numFmtId="0" fontId="7" fillId="0" borderId="0" xfId="0" applyFont="1" applyAlignment="1">
      <alignment horizontal="center"/>
    </xf>
    <xf numFmtId="0" fontId="10" fillId="0" borderId="0" xfId="0" applyFont="1" applyAlignment="1">
      <alignment wrapText="1"/>
    </xf>
    <xf numFmtId="0" fontId="56" fillId="0" borderId="0" xfId="0" applyFont="1" applyAlignment="1"/>
    <xf numFmtId="0" fontId="39" fillId="0" borderId="0" xfId="0" applyFont="1" applyAlignment="1"/>
    <xf numFmtId="43" fontId="19" fillId="0" borderId="20" xfId="1" applyFont="1" applyFill="1" applyBorder="1" applyAlignment="1">
      <alignment horizontal="center" wrapText="1"/>
    </xf>
    <xf numFmtId="43" fontId="5" fillId="0" borderId="0" xfId="1" applyFont="1" applyFill="1" applyBorder="1" applyAlignment="1">
      <alignment wrapText="1"/>
    </xf>
    <xf numFmtId="43" fontId="47" fillId="0" borderId="0" xfId="1" applyFont="1" applyFill="1" applyBorder="1" applyAlignment="1">
      <alignment horizontal="center"/>
    </xf>
    <xf numFmtId="43" fontId="4" fillId="0" borderId="20" xfId="1" applyFont="1" applyFill="1" applyBorder="1" applyAlignment="1">
      <alignment horizontal="center" wrapText="1"/>
    </xf>
    <xf numFmtId="43" fontId="18" fillId="0" borderId="0" xfId="1" applyFont="1" applyFill="1" applyBorder="1" applyAlignment="1">
      <alignment horizontal="center"/>
    </xf>
    <xf numFmtId="2" fontId="4" fillId="0" borderId="20" xfId="0" applyNumberFormat="1" applyFont="1" applyBorder="1" applyAlignment="1">
      <alignment horizontal="center" wrapText="1"/>
    </xf>
    <xf numFmtId="43" fontId="44" fillId="0" borderId="0" xfId="1" applyFont="1" applyFill="1" applyBorder="1" applyAlignment="1">
      <alignment vertical="center"/>
    </xf>
    <xf numFmtId="43" fontId="49" fillId="0" borderId="0" xfId="1" applyFont="1" applyFill="1" applyBorder="1"/>
    <xf numFmtId="43" fontId="5" fillId="0" borderId="0" xfId="1" applyFont="1" applyFill="1" applyBorder="1" applyAlignment="1">
      <alignment horizontal="left" wrapText="1"/>
    </xf>
    <xf numFmtId="43" fontId="6" fillId="0" borderId="0" xfId="1" applyFont="1" applyFill="1" applyBorder="1" applyAlignment="1">
      <alignment horizontal="right"/>
    </xf>
    <xf numFmtId="0" fontId="6" fillId="0" borderId="0" xfId="1" applyNumberFormat="1" applyFont="1" applyFill="1" applyBorder="1" applyAlignment="1">
      <alignment wrapText="1"/>
    </xf>
    <xf numFmtId="0" fontId="6" fillId="0" borderId="0" xfId="1" applyNumberFormat="1" applyFont="1" applyFill="1" applyBorder="1" applyAlignment="1"/>
    <xf numFmtId="43" fontId="9" fillId="0" borderId="0" xfId="1" applyFont="1" applyFill="1" applyBorder="1" applyAlignment="1">
      <alignment vertical="center"/>
    </xf>
    <xf numFmtId="43" fontId="4" fillId="0" borderId="20" xfId="1" applyFont="1" applyFill="1" applyBorder="1"/>
    <xf numFmtId="43" fontId="5" fillId="0" borderId="0" xfId="1" applyFont="1" applyFill="1" applyBorder="1" applyAlignment="1">
      <alignment wrapText="1" shrinkToFit="1"/>
    </xf>
    <xf numFmtId="0" fontId="15" fillId="0" borderId="0" xfId="0" applyFont="1">
      <alignment vertical="top"/>
    </xf>
    <xf numFmtId="2" fontId="5" fillId="0" borderId="0" xfId="0" applyNumberFormat="1" applyFont="1" applyAlignment="1"/>
    <xf numFmtId="43" fontId="15" fillId="0" borderId="0" xfId="1" applyFont="1" applyFill="1" applyBorder="1" applyAlignment="1"/>
    <xf numFmtId="2" fontId="5" fillId="0" borderId="0" xfId="0" applyNumberFormat="1" applyFont="1" applyAlignment="1">
      <alignment wrapText="1"/>
    </xf>
    <xf numFmtId="0" fontId="19" fillId="0" borderId="20" xfId="0" applyFont="1" applyBorder="1" applyAlignment="1">
      <alignment horizontal="center" vertical="center" wrapText="1"/>
    </xf>
    <xf numFmtId="2" fontId="19" fillId="0" borderId="20" xfId="0" applyNumberFormat="1" applyFont="1" applyBorder="1" applyAlignment="1">
      <alignment horizontal="center" wrapText="1"/>
    </xf>
    <xf numFmtId="0" fontId="39" fillId="0" borderId="0" xfId="0" applyFont="1">
      <alignment vertical="top"/>
    </xf>
    <xf numFmtId="0" fontId="58" fillId="0" borderId="0" xfId="0" applyFont="1" applyAlignment="1">
      <alignment vertical="center"/>
    </xf>
    <xf numFmtId="0" fontId="19" fillId="0" borderId="22" xfId="0" applyFont="1" applyBorder="1">
      <alignment vertical="top"/>
    </xf>
    <xf numFmtId="0" fontId="7" fillId="0" borderId="12" xfId="0" applyFont="1" applyBorder="1">
      <alignment vertical="top"/>
    </xf>
    <xf numFmtId="0" fontId="19" fillId="0" borderId="6" xfId="0" applyFont="1" applyBorder="1">
      <alignment vertical="top"/>
    </xf>
    <xf numFmtId="0" fontId="19" fillId="0" borderId="39" xfId="0" applyFont="1" applyBorder="1">
      <alignment vertical="top"/>
    </xf>
    <xf numFmtId="0" fontId="7" fillId="0" borderId="40" xfId="0" applyFont="1" applyBorder="1">
      <alignment vertical="top"/>
    </xf>
    <xf numFmtId="0" fontId="19" fillId="0" borderId="41" xfId="0" applyFont="1" applyBorder="1" applyAlignment="1">
      <alignment vertical="center"/>
    </xf>
    <xf numFmtId="40" fontId="7" fillId="0" borderId="42" xfId="0" applyNumberFormat="1" applyFont="1" applyBorder="1" applyAlignment="1">
      <alignment horizontal="right" vertical="center"/>
    </xf>
    <xf numFmtId="0" fontId="19" fillId="0" borderId="11" xfId="0" applyFont="1" applyBorder="1" applyAlignment="1"/>
    <xf numFmtId="40" fontId="7" fillId="0" borderId="43" xfId="0" applyNumberFormat="1" applyFont="1" applyBorder="1" applyAlignment="1">
      <alignment horizontal="right" vertical="center"/>
    </xf>
    <xf numFmtId="0" fontId="59" fillId="0" borderId="0" xfId="0" applyFont="1" applyAlignment="1">
      <alignment horizontal="center"/>
    </xf>
    <xf numFmtId="0" fontId="12" fillId="0" borderId="0" xfId="0" applyFont="1">
      <alignment vertical="top"/>
    </xf>
    <xf numFmtId="0" fontId="12" fillId="0" borderId="0" xfId="0" applyFont="1" applyAlignment="1">
      <alignment vertical="center"/>
    </xf>
    <xf numFmtId="2" fontId="7" fillId="0" borderId="0" xfId="0" applyNumberFormat="1" applyFont="1" applyAlignment="1">
      <alignment vertical="center"/>
    </xf>
    <xf numFmtId="0" fontId="12" fillId="0" borderId="0" xfId="0" applyFont="1" applyAlignment="1">
      <alignment horizontal="center" vertical="center"/>
    </xf>
    <xf numFmtId="0" fontId="51" fillId="0" borderId="0" xfId="0" applyFont="1">
      <alignment vertical="top"/>
    </xf>
    <xf numFmtId="43" fontId="7" fillId="0" borderId="0" xfId="1" applyFont="1" applyFill="1" applyAlignment="1">
      <alignment vertical="top"/>
    </xf>
    <xf numFmtId="2" fontId="62" fillId="0" borderId="0" xfId="4" applyNumberFormat="1" applyFont="1" applyFill="1">
      <alignment vertical="top"/>
    </xf>
    <xf numFmtId="0" fontId="19" fillId="0" borderId="20" xfId="0" applyFont="1" applyBorder="1" applyAlignment="1">
      <alignment vertical="center" wrapText="1"/>
    </xf>
    <xf numFmtId="0" fontId="7" fillId="0" borderId="43" xfId="0" applyFont="1" applyBorder="1" applyAlignment="1">
      <alignment vertical="center" wrapText="1"/>
    </xf>
    <xf numFmtId="0" fontId="7" fillId="0" borderId="0" xfId="0" applyFont="1" applyAlignment="1">
      <alignment horizontal="center" vertical="center" wrapText="1"/>
    </xf>
    <xf numFmtId="0" fontId="19" fillId="0" borderId="20" xfId="0" applyFont="1" applyBorder="1" applyAlignment="1">
      <alignment vertical="center"/>
    </xf>
    <xf numFmtId="0" fontId="7" fillId="0" borderId="0" xfId="0" applyFont="1" applyAlignment="1">
      <alignment horizontal="left" vertical="center"/>
    </xf>
    <xf numFmtId="0" fontId="7" fillId="0" borderId="0" xfId="0" applyFont="1" applyAlignment="1">
      <alignment horizontal="center" vertical="center"/>
    </xf>
    <xf numFmtId="2" fontId="19" fillId="0" borderId="20" xfId="0" applyNumberFormat="1" applyFont="1" applyBorder="1" applyAlignment="1">
      <alignment horizontal="center"/>
    </xf>
    <xf numFmtId="0" fontId="50" fillId="0" borderId="0" xfId="0" applyFont="1" applyAlignment="1">
      <alignment horizontal="center" vertical="top"/>
    </xf>
    <xf numFmtId="0" fontId="7" fillId="0" borderId="0" xfId="0" applyFont="1" applyAlignment="1">
      <alignment wrapText="1"/>
    </xf>
    <xf numFmtId="0" fontId="44" fillId="0" borderId="0" xfId="0" applyFont="1" applyAlignment="1">
      <alignment horizontal="left" vertical="center"/>
    </xf>
    <xf numFmtId="43" fontId="7" fillId="0" borderId="0" xfId="0" applyNumberFormat="1" applyFont="1" applyAlignment="1">
      <alignment horizontal="center" vertical="center"/>
    </xf>
    <xf numFmtId="0" fontId="0" fillId="0" borderId="0" xfId="0" applyAlignment="1">
      <alignment wrapText="1"/>
    </xf>
    <xf numFmtId="0" fontId="49" fillId="0" borderId="0" xfId="0" applyFont="1" applyAlignment="1"/>
    <xf numFmtId="0" fontId="49" fillId="0" borderId="0" xfId="0" applyFont="1" applyAlignment="1">
      <alignment horizontal="left"/>
    </xf>
    <xf numFmtId="0" fontId="39" fillId="0" borderId="0" xfId="0" applyFont="1" applyAlignment="1">
      <alignment vertical="center"/>
    </xf>
    <xf numFmtId="9" fontId="7" fillId="0" borderId="0" xfId="0" applyNumberFormat="1" applyFont="1">
      <alignment vertical="top"/>
    </xf>
    <xf numFmtId="43" fontId="44" fillId="0" borderId="0" xfId="1" applyFont="1" applyFill="1" applyAlignment="1">
      <alignment horizontal="left" vertical="center"/>
    </xf>
    <xf numFmtId="43" fontId="47" fillId="0" borderId="0" xfId="1" applyFont="1" applyFill="1" applyBorder="1" applyAlignment="1">
      <alignment horizontal="center" vertical="center"/>
    </xf>
    <xf numFmtId="165" fontId="49" fillId="0" borderId="0" xfId="1" applyNumberFormat="1" applyFont="1" applyFill="1" applyBorder="1" applyAlignment="1">
      <alignment horizontal="right"/>
    </xf>
    <xf numFmtId="43" fontId="49" fillId="0" borderId="0" xfId="1" applyFont="1" applyFill="1" applyBorder="1" applyAlignment="1"/>
    <xf numFmtId="43" fontId="39" fillId="0" borderId="0" xfId="1" applyFont="1" applyFill="1"/>
    <xf numFmtId="43" fontId="47" fillId="0" borderId="0" xfId="1" applyFont="1" applyFill="1" applyAlignment="1">
      <alignment horizontal="center"/>
    </xf>
    <xf numFmtId="43" fontId="7" fillId="0" borderId="0" xfId="1" applyFont="1" applyFill="1" applyAlignment="1">
      <alignment horizontal="center"/>
    </xf>
    <xf numFmtId="0" fontId="7" fillId="0" borderId="0" xfId="0" applyFont="1" applyAlignment="1">
      <alignment horizontal="left" vertical="top"/>
    </xf>
    <xf numFmtId="0" fontId="7" fillId="0" borderId="0" xfId="0" applyFont="1" applyAlignment="1">
      <alignment horizontal="left" vertical="top" wrapText="1" indent="2"/>
    </xf>
    <xf numFmtId="43" fontId="7" fillId="0" borderId="0" xfId="1" applyFont="1" applyFill="1" applyBorder="1" applyAlignment="1">
      <alignment vertical="top"/>
    </xf>
    <xf numFmtId="43" fontId="7" fillId="0" borderId="0" xfId="1" applyFont="1" applyFill="1" applyBorder="1" applyAlignment="1">
      <alignment horizontal="center" vertical="top"/>
    </xf>
    <xf numFmtId="2" fontId="7" fillId="0" borderId="0" xfId="0" applyNumberFormat="1" applyFont="1" applyAlignment="1">
      <alignment horizontal="center"/>
    </xf>
    <xf numFmtId="43" fontId="40" fillId="0" borderId="0" xfId="1" applyFont="1" applyFill="1"/>
    <xf numFmtId="43" fontId="39" fillId="0" borderId="0" xfId="1" applyFont="1" applyFill="1" applyBorder="1"/>
    <xf numFmtId="43" fontId="19" fillId="0" borderId="0" xfId="1" applyFont="1" applyFill="1" applyAlignment="1">
      <alignment horizontal="left"/>
    </xf>
    <xf numFmtId="9" fontId="7" fillId="0" borderId="0" xfId="1" applyNumberFormat="1" applyFont="1" applyFill="1" applyAlignment="1">
      <alignment shrinkToFit="1"/>
    </xf>
    <xf numFmtId="2" fontId="7" fillId="0" borderId="0" xfId="0" quotePrefix="1" applyNumberFormat="1" applyFont="1" applyAlignment="1"/>
    <xf numFmtId="43" fontId="7" fillId="2" borderId="0" xfId="1" applyFont="1" applyFill="1"/>
    <xf numFmtId="43" fontId="7" fillId="2" borderId="0" xfId="1" applyFont="1" applyFill="1" applyAlignment="1">
      <alignment shrinkToFit="1"/>
    </xf>
    <xf numFmtId="2" fontId="7" fillId="2" borderId="0" xfId="0" applyNumberFormat="1" applyFont="1" applyFill="1">
      <alignment vertical="top"/>
    </xf>
    <xf numFmtId="0" fontId="7" fillId="2" borderId="0" xfId="0" applyFont="1" applyFill="1" applyAlignment="1"/>
    <xf numFmtId="9" fontId="7" fillId="2" borderId="0" xfId="1" applyNumberFormat="1" applyFont="1" applyFill="1" applyAlignment="1">
      <alignment shrinkToFit="1"/>
    </xf>
    <xf numFmtId="2" fontId="7" fillId="2" borderId="0" xfId="0" quotePrefix="1" applyNumberFormat="1" applyFont="1" applyFill="1" applyAlignment="1"/>
    <xf numFmtId="43" fontId="7" fillId="2" borderId="0" xfId="1" applyFont="1" applyFill="1" applyBorder="1" applyAlignment="1">
      <alignment horizontal="right"/>
    </xf>
    <xf numFmtId="43" fontId="7" fillId="2" borderId="0" xfId="1" applyFont="1" applyFill="1" applyBorder="1" applyAlignment="1">
      <alignment shrinkToFit="1"/>
    </xf>
    <xf numFmtId="0" fontId="11" fillId="0" borderId="0" xfId="0" applyFont="1">
      <alignment vertical="top"/>
    </xf>
    <xf numFmtId="43" fontId="38" fillId="0" borderId="0" xfId="1" applyFont="1" applyFill="1" applyBorder="1"/>
    <xf numFmtId="43" fontId="7" fillId="0" borderId="0" xfId="0" applyNumberFormat="1" applyFont="1" applyAlignment="1">
      <alignment horizontal="right" vertical="center"/>
    </xf>
    <xf numFmtId="49" fontId="47" fillId="0" borderId="0" xfId="0" applyNumberFormat="1" applyFont="1" applyAlignment="1">
      <alignment horizontal="center"/>
    </xf>
    <xf numFmtId="43" fontId="7" fillId="0" borderId="0" xfId="1" applyFont="1" applyFill="1" applyAlignment="1"/>
    <xf numFmtId="43" fontId="7" fillId="0" borderId="0" xfId="1" applyFont="1" applyAlignment="1">
      <alignment vertical="top"/>
    </xf>
    <xf numFmtId="2" fontId="1" fillId="0" borderId="0" xfId="0" applyNumberFormat="1" applyFont="1" applyAlignment="1">
      <alignment vertical="center"/>
    </xf>
    <xf numFmtId="2" fontId="19" fillId="0" borderId="20" xfId="0" applyNumberFormat="1" applyFont="1" applyBorder="1" applyAlignment="1">
      <alignment horizontal="center" vertical="center" wrapText="1"/>
    </xf>
    <xf numFmtId="0" fontId="63" fillId="0" borderId="0" xfId="0" applyFont="1">
      <alignment vertical="top"/>
    </xf>
    <xf numFmtId="2" fontId="39" fillId="0" borderId="0" xfId="0" applyNumberFormat="1" applyFont="1">
      <alignment vertical="top"/>
    </xf>
    <xf numFmtId="43" fontId="38" fillId="0" borderId="0" xfId="1" applyFont="1" applyFill="1" applyAlignment="1">
      <alignment horizontal="left" vertical="center"/>
    </xf>
    <xf numFmtId="43" fontId="7" fillId="0" borderId="0" xfId="1" applyFont="1" applyFill="1" applyBorder="1" applyAlignment="1">
      <alignment horizontal="right" vertical="justify" shrinkToFit="1"/>
    </xf>
    <xf numFmtId="0" fontId="58" fillId="0" borderId="0" xfId="0" applyFont="1">
      <alignment vertical="top"/>
    </xf>
    <xf numFmtId="0" fontId="19" fillId="0" borderId="0" xfId="0" applyFont="1" applyAlignment="1">
      <alignment horizontal="left" vertical="center"/>
    </xf>
    <xf numFmtId="0" fontId="7" fillId="0" borderId="20" xfId="0" applyFont="1" applyBorder="1" applyAlignment="1">
      <alignment horizontal="center" vertical="center"/>
    </xf>
    <xf numFmtId="0" fontId="7" fillId="0" borderId="20" xfId="0" applyFont="1" applyBorder="1" applyAlignment="1">
      <alignment horizontal="center" vertical="center" wrapText="1"/>
    </xf>
    <xf numFmtId="0" fontId="64" fillId="0" borderId="0" xfId="0" applyFont="1">
      <alignment vertical="top"/>
    </xf>
    <xf numFmtId="0" fontId="64" fillId="0" borderId="0" xfId="0" applyFont="1" applyAlignment="1">
      <alignment vertical="center"/>
    </xf>
    <xf numFmtId="165" fontId="7" fillId="0" borderId="0" xfId="0" applyNumberFormat="1" applyFont="1" applyAlignment="1">
      <alignment horizontal="right"/>
    </xf>
    <xf numFmtId="43" fontId="7" fillId="0" borderId="0" xfId="1" applyFont="1" applyFill="1" applyBorder="1" applyAlignment="1">
      <alignment horizontal="right" vertical="center" shrinkToFit="1"/>
    </xf>
    <xf numFmtId="0" fontId="49" fillId="0" borderId="0" xfId="0" applyFont="1" applyAlignment="1">
      <alignment horizontal="left" vertical="top" wrapText="1"/>
    </xf>
    <xf numFmtId="0" fontId="12" fillId="0" borderId="0" xfId="0" applyFont="1" applyAlignment="1">
      <alignment horizontal="center" vertical="top"/>
    </xf>
    <xf numFmtId="0" fontId="12" fillId="0" borderId="0" xfId="0" applyFont="1" applyAlignment="1">
      <alignment horizontal="left" vertical="top" indent="2"/>
    </xf>
    <xf numFmtId="0" fontId="65" fillId="0" borderId="0" xfId="0" applyFont="1" applyAlignment="1">
      <alignment horizontal="left" vertical="top"/>
    </xf>
    <xf numFmtId="0" fontId="65" fillId="0" borderId="0" xfId="0" applyFont="1">
      <alignment vertical="top"/>
    </xf>
    <xf numFmtId="2" fontId="12" fillId="0" borderId="0" xfId="0" applyNumberFormat="1" applyFont="1">
      <alignment vertical="top"/>
    </xf>
    <xf numFmtId="40" fontId="7" fillId="0" borderId="19" xfId="0" applyNumberFormat="1" applyFont="1" applyBorder="1" applyAlignment="1">
      <alignment vertical="center"/>
    </xf>
    <xf numFmtId="40" fontId="7" fillId="0" borderId="20" xfId="0" applyNumberFormat="1" applyFont="1" applyBorder="1" applyAlignment="1">
      <alignment vertical="center"/>
    </xf>
    <xf numFmtId="40" fontId="7" fillId="0" borderId="43" xfId="0" applyNumberFormat="1" applyFont="1" applyBorder="1" applyAlignment="1">
      <alignment vertical="center"/>
    </xf>
    <xf numFmtId="40" fontId="7" fillId="0" borderId="44" xfId="0" applyNumberFormat="1" applyFont="1" applyBorder="1" applyAlignment="1">
      <alignment horizontal="right" vertical="center"/>
    </xf>
    <xf numFmtId="6" fontId="7" fillId="0" borderId="20" xfId="0" applyNumberFormat="1" applyFont="1" applyBorder="1" applyAlignment="1">
      <alignment horizontal="center" vertical="center" wrapText="1"/>
    </xf>
    <xf numFmtId="8" fontId="7" fillId="0" borderId="0" xfId="0" applyNumberFormat="1" applyFont="1">
      <alignment vertical="top"/>
    </xf>
    <xf numFmtId="0" fontId="66" fillId="0" borderId="49" xfId="0" applyFont="1" applyBorder="1" applyAlignment="1">
      <alignment horizontal="center" vertical="center" wrapText="1"/>
    </xf>
    <xf numFmtId="0" fontId="47" fillId="0" borderId="53" xfId="0" applyFont="1" applyBorder="1" applyAlignment="1">
      <alignment vertical="center" wrapText="1"/>
    </xf>
    <xf numFmtId="0" fontId="0" fillId="0" borderId="53" xfId="0" applyBorder="1" applyAlignment="1">
      <alignment vertical="top" wrapText="1"/>
    </xf>
    <xf numFmtId="0" fontId="0" fillId="0" borderId="52" xfId="0" applyBorder="1" applyAlignment="1">
      <alignment vertical="top" wrapText="1"/>
    </xf>
    <xf numFmtId="0" fontId="39" fillId="0" borderId="55" xfId="0" applyFont="1" applyBorder="1" applyAlignment="1">
      <alignment horizontal="center" vertical="center" wrapText="1"/>
    </xf>
    <xf numFmtId="8" fontId="39" fillId="0" borderId="55" xfId="0" applyNumberFormat="1" applyFont="1" applyBorder="1" applyAlignment="1">
      <alignment horizontal="center" vertical="center" wrapText="1"/>
    </xf>
    <xf numFmtId="8" fontId="39" fillId="0" borderId="56" xfId="0" applyNumberFormat="1" applyFont="1" applyBorder="1" applyAlignment="1">
      <alignment horizontal="center" vertical="center" wrapText="1"/>
    </xf>
    <xf numFmtId="0" fontId="47" fillId="0" borderId="57" xfId="0" applyFont="1" applyBorder="1" applyAlignment="1">
      <alignment horizontal="justify" vertical="center" wrapText="1"/>
    </xf>
    <xf numFmtId="0" fontId="47" fillId="0" borderId="57" xfId="0" applyFont="1" applyBorder="1" applyAlignment="1">
      <alignment vertical="center" wrapText="1"/>
    </xf>
    <xf numFmtId="0" fontId="0" fillId="0" borderId="57" xfId="0" applyBorder="1" applyAlignment="1">
      <alignment vertical="top" wrapText="1"/>
    </xf>
    <xf numFmtId="0" fontId="0" fillId="0" borderId="46" xfId="0" applyBorder="1" applyAlignment="1">
      <alignment vertical="top" wrapText="1"/>
    </xf>
    <xf numFmtId="0" fontId="1" fillId="0" borderId="55" xfId="0" applyFont="1" applyBorder="1" applyAlignment="1">
      <alignment horizontal="center" vertical="center" wrapText="1"/>
    </xf>
    <xf numFmtId="8" fontId="1" fillId="0" borderId="55" xfId="0" applyNumberFormat="1" applyFont="1" applyBorder="1" applyAlignment="1">
      <alignment horizontal="center" vertical="center" wrapText="1"/>
    </xf>
    <xf numFmtId="8" fontId="1" fillId="0" borderId="56" xfId="0" applyNumberFormat="1" applyFont="1" applyBorder="1" applyAlignment="1">
      <alignment horizontal="center" vertical="center" wrapText="1"/>
    </xf>
    <xf numFmtId="0" fontId="19" fillId="0" borderId="53" xfId="0" applyFont="1" applyBorder="1" applyAlignment="1">
      <alignment vertical="center" wrapText="1"/>
    </xf>
    <xf numFmtId="0" fontId="39" fillId="0" borderId="53" xfId="0" applyFont="1" applyBorder="1" applyAlignment="1">
      <alignment vertical="center" wrapText="1"/>
    </xf>
    <xf numFmtId="0" fontId="69" fillId="27" borderId="53" xfId="0" applyFont="1" applyFill="1" applyBorder="1" applyAlignment="1">
      <alignment vertical="center" wrapText="1"/>
    </xf>
    <xf numFmtId="0" fontId="0" fillId="27" borderId="53" xfId="0" applyFill="1" applyBorder="1" applyAlignment="1">
      <alignment vertical="top" wrapText="1"/>
    </xf>
    <xf numFmtId="0" fontId="0" fillId="27" borderId="52" xfId="0" applyFill="1" applyBorder="1" applyAlignment="1">
      <alignment vertical="top" wrapText="1"/>
    </xf>
    <xf numFmtId="0" fontId="70" fillId="27" borderId="55" xfId="0" applyFont="1" applyFill="1" applyBorder="1" applyAlignment="1">
      <alignment horizontal="center" vertical="center" wrapText="1"/>
    </xf>
    <xf numFmtId="8" fontId="70" fillId="27" borderId="55" xfId="0" applyNumberFormat="1" applyFont="1" applyFill="1" applyBorder="1" applyAlignment="1">
      <alignment horizontal="center" vertical="center" wrapText="1"/>
    </xf>
    <xf numFmtId="8" fontId="70" fillId="27" borderId="56" xfId="0" applyNumberFormat="1" applyFont="1" applyFill="1" applyBorder="1" applyAlignment="1">
      <alignment horizontal="center" vertical="center" wrapText="1"/>
    </xf>
    <xf numFmtId="8" fontId="71" fillId="0" borderId="56" xfId="0" applyNumberFormat="1" applyFont="1" applyBorder="1" applyAlignment="1">
      <alignment horizontal="center" vertical="center" wrapText="1"/>
    </xf>
    <xf numFmtId="0" fontId="0" fillId="27" borderId="46" xfId="0" applyFill="1" applyBorder="1" applyAlignment="1">
      <alignment vertical="top" wrapText="1"/>
    </xf>
    <xf numFmtId="0" fontId="0" fillId="0" borderId="0" xfId="0" applyAlignment="1">
      <alignment horizontal="left"/>
    </xf>
    <xf numFmtId="0" fontId="39" fillId="0" borderId="7" xfId="0" applyFont="1" applyBorder="1" applyAlignment="1">
      <alignment horizontal="left" vertical="center" wrapText="1"/>
    </xf>
    <xf numFmtId="0" fontId="0" fillId="0" borderId="7" xfId="0" applyBorder="1" applyAlignment="1">
      <alignment horizontal="left" vertical="center" wrapText="1"/>
    </xf>
    <xf numFmtId="0" fontId="0" fillId="0" borderId="49" xfId="0" applyBorder="1" applyAlignment="1">
      <alignment horizontal="left" vertical="center" wrapText="1"/>
    </xf>
    <xf numFmtId="0" fontId="1" fillId="0" borderId="7" xfId="0" applyFont="1" applyBorder="1" applyAlignment="1">
      <alignment horizontal="left" vertical="center" wrapText="1"/>
    </xf>
    <xf numFmtId="0" fontId="70" fillId="27" borderId="7" xfId="0" applyFont="1" applyFill="1" applyBorder="1" applyAlignment="1">
      <alignment horizontal="left" vertical="center" wrapText="1"/>
    </xf>
    <xf numFmtId="0" fontId="0" fillId="27" borderId="7" xfId="0" applyFill="1" applyBorder="1" applyAlignment="1">
      <alignment horizontal="left" vertical="center" wrapText="1"/>
    </xf>
    <xf numFmtId="0" fontId="0" fillId="27" borderId="49" xfId="0" applyFill="1" applyBorder="1" applyAlignment="1">
      <alignment horizontal="left" vertical="center" wrapText="1"/>
    </xf>
    <xf numFmtId="0" fontId="66" fillId="0" borderId="60" xfId="0" applyFont="1" applyBorder="1" applyAlignment="1">
      <alignment horizontal="center" vertical="center" wrapText="1"/>
    </xf>
    <xf numFmtId="0" fontId="39" fillId="0" borderId="61" xfId="0" applyFont="1" applyBorder="1" applyAlignment="1">
      <alignment horizontal="left" vertical="center" wrapText="1"/>
    </xf>
    <xf numFmtId="0" fontId="39" fillId="0" borderId="9" xfId="0" applyFont="1" applyBorder="1" applyAlignment="1">
      <alignment horizontal="left" vertical="center" wrapText="1"/>
    </xf>
    <xf numFmtId="0" fontId="0" fillId="0" borderId="9" xfId="0" applyBorder="1" applyAlignment="1">
      <alignment horizontal="left" vertical="center" wrapText="1"/>
    </xf>
    <xf numFmtId="0" fontId="0" fillId="0" borderId="62" xfId="0" applyBorder="1" applyAlignment="1">
      <alignment horizontal="left" vertical="center" wrapText="1"/>
    </xf>
    <xf numFmtId="0" fontId="1" fillId="0" borderId="61" xfId="0" applyFont="1" applyBorder="1" applyAlignment="1">
      <alignment horizontal="left" vertical="center" wrapText="1"/>
    </xf>
    <xf numFmtId="0" fontId="1" fillId="0" borderId="9" xfId="0" applyFont="1" applyBorder="1" applyAlignment="1">
      <alignment horizontal="left" vertical="center" wrapText="1"/>
    </xf>
    <xf numFmtId="0" fontId="70" fillId="27" borderId="9" xfId="0" applyFont="1" applyFill="1" applyBorder="1" applyAlignment="1">
      <alignment horizontal="left" vertical="center" wrapText="1"/>
    </xf>
    <xf numFmtId="0" fontId="0" fillId="27" borderId="9" xfId="0" applyFill="1" applyBorder="1" applyAlignment="1">
      <alignment horizontal="left" vertical="center" wrapText="1"/>
    </xf>
    <xf numFmtId="0" fontId="0" fillId="27" borderId="62" xfId="0" applyFill="1" applyBorder="1" applyAlignment="1">
      <alignment horizontal="left" vertical="center" wrapText="1"/>
    </xf>
    <xf numFmtId="0" fontId="70" fillId="27" borderId="61" xfId="0" applyFont="1" applyFill="1" applyBorder="1" applyAlignment="1">
      <alignment horizontal="left" vertical="center" wrapText="1"/>
    </xf>
    <xf numFmtId="0" fontId="0" fillId="27" borderId="0" xfId="0" applyFill="1" applyAlignment="1">
      <alignment horizontal="left" vertical="center" wrapText="1"/>
    </xf>
    <xf numFmtId="0" fontId="0" fillId="27" borderId="54" xfId="0" applyFill="1" applyBorder="1" applyAlignment="1">
      <alignment horizontal="left" vertical="center" wrapText="1"/>
    </xf>
    <xf numFmtId="0" fontId="39" fillId="0" borderId="4" xfId="0" applyFont="1" applyBorder="1" applyAlignment="1">
      <alignment horizontal="left" vertical="center" wrapText="1"/>
    </xf>
    <xf numFmtId="0" fontId="39" fillId="0" borderId="6" xfId="0" applyFont="1" applyBorder="1" applyAlignment="1">
      <alignment horizontal="left" vertical="center" wrapText="1"/>
    </xf>
    <xf numFmtId="0" fontId="39" fillId="0" borderId="58" xfId="0" applyFont="1" applyBorder="1" applyAlignment="1">
      <alignment horizontal="left" vertical="center" wrapText="1"/>
    </xf>
    <xf numFmtId="0" fontId="1" fillId="0" borderId="6" xfId="0" applyFont="1" applyBorder="1" applyAlignment="1">
      <alignment horizontal="left" vertical="center" wrapText="1"/>
    </xf>
    <xf numFmtId="0" fontId="1" fillId="0" borderId="58" xfId="0" applyFont="1" applyBorder="1" applyAlignment="1">
      <alignment horizontal="left" vertical="center" wrapText="1"/>
    </xf>
    <xf numFmtId="0" fontId="70" fillId="27" borderId="6" xfId="0" applyFont="1" applyFill="1" applyBorder="1" applyAlignment="1">
      <alignment horizontal="left" vertical="center" wrapText="1"/>
    </xf>
    <xf numFmtId="0" fontId="70" fillId="27" borderId="58" xfId="0" applyFont="1" applyFill="1" applyBorder="1" applyAlignment="1">
      <alignment horizontal="left" vertical="center" wrapText="1"/>
    </xf>
    <xf numFmtId="0" fontId="71" fillId="0" borderId="58" xfId="0" applyFont="1" applyBorder="1" applyAlignment="1">
      <alignment horizontal="left" vertical="center" wrapText="1"/>
    </xf>
    <xf numFmtId="8" fontId="70" fillId="27" borderId="6" xfId="0" applyNumberFormat="1" applyFont="1" applyFill="1" applyBorder="1" applyAlignment="1">
      <alignment horizontal="center" vertical="center" wrapText="1"/>
    </xf>
    <xf numFmtId="8" fontId="70" fillId="27" borderId="58" xfId="0" applyNumberFormat="1" applyFont="1" applyFill="1" applyBorder="1" applyAlignment="1">
      <alignment horizontal="center" vertical="center" wrapText="1"/>
    </xf>
    <xf numFmtId="0" fontId="19" fillId="0" borderId="51" xfId="0" applyFont="1" applyBorder="1" applyAlignment="1">
      <alignment horizontal="center" vertical="center" wrapText="1"/>
    </xf>
    <xf numFmtId="0" fontId="19" fillId="0" borderId="20"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vertical="center" wrapText="1"/>
    </xf>
    <xf numFmtId="0" fontId="7" fillId="0" borderId="20" xfId="0" applyFont="1" applyBorder="1" applyAlignment="1">
      <alignment vertical="center" wrapText="1"/>
    </xf>
    <xf numFmtId="0" fontId="19" fillId="0" borderId="22" xfId="0" applyFont="1" applyBorder="1" applyAlignment="1">
      <alignment horizontal="center" vertical="top"/>
    </xf>
    <xf numFmtId="0" fontId="19" fillId="0" borderId="6" xfId="0" applyFont="1" applyBorder="1" applyAlignment="1">
      <alignment horizontal="center" vertical="top"/>
    </xf>
    <xf numFmtId="0" fontId="19" fillId="0" borderId="4" xfId="0" applyFont="1" applyBorder="1" applyAlignment="1">
      <alignment horizontal="center"/>
    </xf>
    <xf numFmtId="0" fontId="73" fillId="0" borderId="0" xfId="0" applyFont="1" applyAlignment="1">
      <alignment horizontal="right"/>
    </xf>
    <xf numFmtId="0" fontId="38" fillId="0" borderId="0" xfId="3" applyFont="1" applyAlignment="1">
      <alignment wrapText="1"/>
    </xf>
    <xf numFmtId="0" fontId="1" fillId="0" borderId="0" xfId="3" applyAlignment="1"/>
    <xf numFmtId="0" fontId="7" fillId="0" borderId="0" xfId="3" applyFont="1" applyAlignment="1"/>
    <xf numFmtId="0" fontId="7" fillId="0" borderId="0" xfId="3" applyFont="1" applyAlignment="1">
      <alignment wrapText="1"/>
    </xf>
    <xf numFmtId="0" fontId="1" fillId="0" borderId="0" xfId="3" applyAlignment="1">
      <alignment wrapText="1"/>
    </xf>
    <xf numFmtId="40" fontId="7" fillId="0" borderId="71" xfId="0" applyNumberFormat="1" applyFont="1" applyBorder="1" applyAlignment="1">
      <alignment horizontal="right" vertical="center"/>
    </xf>
    <xf numFmtId="0" fontId="38" fillId="0" borderId="0" xfId="0" applyFont="1" applyAlignment="1">
      <alignment vertical="center"/>
    </xf>
    <xf numFmtId="0" fontId="38" fillId="0" borderId="0" xfId="0" applyFont="1">
      <alignment vertical="top"/>
    </xf>
    <xf numFmtId="0" fontId="74" fillId="0" borderId="0" xfId="0" applyFont="1" applyAlignment="1">
      <alignment horizontal="left" vertical="top"/>
    </xf>
    <xf numFmtId="43" fontId="7" fillId="0" borderId="0" xfId="1" applyFont="1" applyFill="1" applyAlignment="1">
      <alignment horizontal="center" vertical="top"/>
    </xf>
    <xf numFmtId="43" fontId="7" fillId="0" borderId="0" xfId="1" applyFont="1" applyFill="1" applyBorder="1" applyAlignment="1">
      <alignment horizontal="right" vertical="top"/>
    </xf>
    <xf numFmtId="43" fontId="74" fillId="0" borderId="0" xfId="1" applyFont="1" applyFill="1" applyBorder="1"/>
    <xf numFmtId="43" fontId="74" fillId="0" borderId="0" xfId="1" applyFont="1" applyFill="1" applyBorder="1" applyAlignment="1">
      <alignment vertical="top"/>
    </xf>
    <xf numFmtId="6" fontId="7" fillId="0" borderId="0" xfId="0" applyNumberFormat="1" applyFont="1" applyAlignment="1"/>
    <xf numFmtId="0" fontId="74" fillId="0" borderId="0" xfId="0" applyFont="1" applyAlignment="1">
      <alignment horizontal="center" vertical="top"/>
    </xf>
    <xf numFmtId="6" fontId="38" fillId="0" borderId="0" xfId="0" applyNumberFormat="1" applyFont="1" applyAlignment="1">
      <alignment vertical="justify"/>
    </xf>
    <xf numFmtId="0" fontId="38" fillId="0" borderId="0" xfId="0" applyFont="1" applyAlignment="1">
      <alignment horizontal="left" vertical="justify"/>
    </xf>
    <xf numFmtId="6" fontId="7" fillId="0" borderId="0" xfId="0" applyNumberFormat="1" applyFont="1" applyAlignment="1">
      <alignment horizontal="right" vertical="justify"/>
    </xf>
    <xf numFmtId="5" fontId="7" fillId="0" borderId="0" xfId="0" applyNumberFormat="1" applyFont="1" applyAlignment="1">
      <alignment horizontal="right" vertical="justify"/>
    </xf>
    <xf numFmtId="0" fontId="7" fillId="0" borderId="0" xfId="0" applyFont="1" applyAlignment="1">
      <alignment horizontal="left" vertical="justify"/>
    </xf>
    <xf numFmtId="0" fontId="7" fillId="0" borderId="0" xfId="0" applyFont="1" applyAlignment="1">
      <alignment horizontal="left" wrapText="1"/>
    </xf>
    <xf numFmtId="43" fontId="5" fillId="0" borderId="0" xfId="0" applyNumberFormat="1" applyFont="1" applyAlignment="1">
      <alignment horizontal="right" vertical="justify"/>
    </xf>
    <xf numFmtId="43" fontId="5" fillId="0" borderId="0" xfId="1" applyFont="1" applyFill="1" applyAlignment="1">
      <alignment horizontal="center"/>
    </xf>
    <xf numFmtId="0" fontId="5" fillId="0" borderId="0" xfId="0" applyFont="1" applyAlignment="1">
      <alignment horizontal="left"/>
    </xf>
    <xf numFmtId="0" fontId="76" fillId="0" borderId="0" xfId="0" applyFont="1">
      <alignment vertical="top"/>
    </xf>
    <xf numFmtId="0" fontId="75" fillId="0" borderId="0" xfId="0" applyFont="1">
      <alignment vertical="top"/>
    </xf>
    <xf numFmtId="0" fontId="11" fillId="0" borderId="0" xfId="3" applyFont="1">
      <alignment vertical="top"/>
    </xf>
    <xf numFmtId="0" fontId="11" fillId="0" borderId="0" xfId="3" applyFont="1" applyAlignment="1"/>
    <xf numFmtId="49" fontId="19" fillId="0" borderId="0" xfId="3" applyNumberFormat="1" applyFont="1" applyAlignment="1">
      <alignment horizontal="center"/>
    </xf>
    <xf numFmtId="2" fontId="7" fillId="0" borderId="0" xfId="3" applyNumberFormat="1" applyFont="1">
      <alignment vertical="top"/>
    </xf>
    <xf numFmtId="0" fontId="7" fillId="0" borderId="0" xfId="3" applyFont="1">
      <alignment vertical="top"/>
    </xf>
    <xf numFmtId="0" fontId="49" fillId="0" borderId="0" xfId="3" applyFont="1" applyAlignment="1">
      <alignment vertical="center"/>
    </xf>
    <xf numFmtId="43" fontId="7" fillId="0" borderId="0" xfId="3" applyNumberFormat="1" applyFont="1" applyAlignment="1"/>
    <xf numFmtId="43" fontId="7" fillId="0" borderId="0" xfId="3" applyNumberFormat="1" applyFont="1">
      <alignment vertical="top"/>
    </xf>
    <xf numFmtId="43" fontId="11" fillId="0" borderId="0" xfId="3" applyNumberFormat="1" applyFont="1">
      <alignment vertical="top"/>
    </xf>
    <xf numFmtId="0" fontId="7" fillId="0" borderId="0" xfId="3" applyFont="1" applyAlignment="1">
      <alignment vertical="center"/>
    </xf>
    <xf numFmtId="43" fontId="11" fillId="0" borderId="0" xfId="3" applyNumberFormat="1" applyFont="1" applyAlignment="1"/>
    <xf numFmtId="0" fontId="1" fillId="0" borderId="0" xfId="3">
      <alignment vertical="top"/>
    </xf>
    <xf numFmtId="0" fontId="12" fillId="0" borderId="0" xfId="3" applyFont="1">
      <alignment vertical="top"/>
    </xf>
    <xf numFmtId="0" fontId="51" fillId="0" borderId="0" xfId="3" applyFont="1">
      <alignment vertical="top"/>
    </xf>
    <xf numFmtId="0" fontId="12" fillId="0" borderId="0" xfId="3" applyFont="1" applyAlignment="1"/>
    <xf numFmtId="0" fontId="51" fillId="0" borderId="0" xfId="3" applyFont="1" applyAlignment="1"/>
    <xf numFmtId="0" fontId="19" fillId="0" borderId="0" xfId="3" applyFont="1" applyAlignment="1">
      <alignment horizontal="left"/>
    </xf>
    <xf numFmtId="0" fontId="19" fillId="0" borderId="0" xfId="3" applyFont="1" applyAlignment="1">
      <alignment horizontal="right" vertical="justify"/>
    </xf>
    <xf numFmtId="164" fontId="7" fillId="0" borderId="0" xfId="3" applyNumberFormat="1" applyFont="1" applyAlignment="1">
      <alignment horizontal="right" vertical="justify"/>
    </xf>
    <xf numFmtId="43" fontId="7" fillId="0" borderId="0" xfId="3" applyNumberFormat="1" applyFont="1" applyAlignment="1">
      <alignment horizontal="right" vertical="justify"/>
    </xf>
    <xf numFmtId="0" fontId="7" fillId="0" borderId="0" xfId="3" applyFont="1" applyAlignment="1">
      <alignment horizontal="right"/>
    </xf>
    <xf numFmtId="0" fontId="7" fillId="0" borderId="0" xfId="3" applyFont="1" applyAlignment="1">
      <alignment vertical="top" wrapText="1"/>
    </xf>
    <xf numFmtId="0" fontId="40" fillId="0" borderId="0" xfId="3" applyFont="1">
      <alignment vertical="top"/>
    </xf>
    <xf numFmtId="0" fontId="49" fillId="0" borderId="0" xfId="3" applyFont="1" applyAlignment="1">
      <alignment horizontal="left"/>
    </xf>
    <xf numFmtId="0" fontId="79" fillId="0" borderId="0" xfId="3" applyFont="1">
      <alignment vertical="top"/>
    </xf>
    <xf numFmtId="0" fontId="70" fillId="27" borderId="58" xfId="0" applyFont="1" applyFill="1" applyBorder="1" applyAlignment="1">
      <alignment horizontal="center" vertical="center" wrapText="1"/>
    </xf>
    <xf numFmtId="0" fontId="39" fillId="0" borderId="5" xfId="0" applyFont="1" applyBorder="1" applyAlignment="1">
      <alignment vertical="center" wrapText="1"/>
    </xf>
    <xf numFmtId="0" fontId="39" fillId="0" borderId="8" xfId="0" applyFont="1" applyBorder="1" applyAlignment="1">
      <alignment vertical="center" wrapText="1"/>
    </xf>
    <xf numFmtId="0" fontId="39" fillId="0" borderId="51" xfId="0" applyFont="1" applyBorder="1" applyAlignment="1">
      <alignment vertical="center" wrapText="1"/>
    </xf>
    <xf numFmtId="0" fontId="19" fillId="0" borderId="0" xfId="3" applyFont="1" applyAlignment="1">
      <alignment horizontal="left" vertical="center" wrapText="1"/>
    </xf>
    <xf numFmtId="0" fontId="19" fillId="0" borderId="0" xfId="0" applyFont="1" applyAlignment="1">
      <alignment horizontal="center" vertical="center"/>
    </xf>
    <xf numFmtId="8" fontId="39" fillId="0" borderId="4" xfId="0" applyNumberFormat="1" applyFont="1" applyBorder="1" applyAlignment="1">
      <alignment horizontal="center" vertical="center" wrapText="1"/>
    </xf>
    <xf numFmtId="43" fontId="7" fillId="0" borderId="0" xfId="3" applyNumberFormat="1" applyFont="1" applyAlignment="1">
      <alignment horizontal="right" wrapText="1"/>
    </xf>
    <xf numFmtId="49" fontId="19" fillId="0" borderId="0" xfId="3" applyNumberFormat="1" applyFont="1" applyAlignment="1">
      <alignment horizontal="center" vertical="center"/>
    </xf>
    <xf numFmtId="43" fontId="19" fillId="0" borderId="0" xfId="3" applyNumberFormat="1" applyFont="1" applyAlignment="1">
      <alignment horizontal="left" vertical="center" wrapText="1"/>
    </xf>
    <xf numFmtId="2" fontId="19" fillId="0" borderId="0" xfId="3" applyNumberFormat="1" applyFont="1" applyAlignment="1">
      <alignment horizontal="center" vertical="center" wrapText="1"/>
    </xf>
    <xf numFmtId="43" fontId="19" fillId="0" borderId="0" xfId="1" applyFont="1" applyFill="1" applyBorder="1" applyAlignment="1">
      <alignment horizontal="center" vertical="center" wrapText="1"/>
    </xf>
    <xf numFmtId="43" fontId="7" fillId="0" borderId="0" xfId="1" applyFont="1" applyFill="1" applyBorder="1" applyAlignment="1">
      <alignment vertical="center" wrapText="1"/>
    </xf>
    <xf numFmtId="43" fontId="7" fillId="0" borderId="0" xfId="1" applyFont="1" applyFill="1" applyBorder="1" applyAlignment="1">
      <alignment vertical="center" shrinkToFit="1"/>
    </xf>
    <xf numFmtId="2" fontId="19" fillId="0" borderId="20" xfId="3" applyNumberFormat="1" applyFont="1" applyBorder="1" applyAlignment="1">
      <alignment horizontal="center" vertical="center" wrapText="1"/>
    </xf>
    <xf numFmtId="43" fontId="19" fillId="0" borderId="20" xfId="1" applyFont="1" applyFill="1" applyBorder="1" applyAlignment="1">
      <alignment horizontal="center" vertical="center" wrapText="1"/>
    </xf>
    <xf numFmtId="0" fontId="1" fillId="0" borderId="0" xfId="0" applyFont="1" applyAlignment="1">
      <alignment vertical="center" wrapText="1"/>
    </xf>
    <xf numFmtId="0" fontId="19" fillId="0" borderId="0" xfId="0" applyFont="1" applyAlignment="1">
      <alignment vertical="center" wrapText="1"/>
    </xf>
    <xf numFmtId="2" fontId="47" fillId="0" borderId="0" xfId="0" applyNumberFormat="1" applyFont="1">
      <alignment vertical="top"/>
    </xf>
    <xf numFmtId="2" fontId="47" fillId="0" borderId="0" xfId="0" applyNumberFormat="1" applyFont="1" applyAlignment="1"/>
    <xf numFmtId="2" fontId="7" fillId="0" borderId="0" xfId="0" applyNumberFormat="1" applyFont="1" applyAlignment="1"/>
    <xf numFmtId="43" fontId="7" fillId="0" borderId="0" xfId="0" applyNumberFormat="1" applyFont="1" applyAlignment="1"/>
    <xf numFmtId="0" fontId="40" fillId="0" borderId="0" xfId="0" applyFont="1">
      <alignment vertical="top"/>
    </xf>
    <xf numFmtId="0" fontId="12" fillId="0" borderId="0" xfId="3" applyFont="1" applyAlignment="1">
      <alignment vertical="center"/>
    </xf>
    <xf numFmtId="0" fontId="11" fillId="0" borderId="0" xfId="3" applyFont="1" applyAlignment="1">
      <alignment vertical="center"/>
    </xf>
    <xf numFmtId="43" fontId="7" fillId="0" borderId="0" xfId="3" applyNumberFormat="1" applyFont="1" applyAlignment="1">
      <alignment horizontal="right" vertical="center"/>
    </xf>
    <xf numFmtId="43" fontId="12" fillId="0" borderId="0" xfId="3" applyNumberFormat="1" applyFont="1">
      <alignment vertical="top"/>
    </xf>
    <xf numFmtId="2" fontId="19" fillId="0" borderId="20" xfId="3" applyNumberFormat="1" applyFont="1" applyBorder="1" applyAlignment="1">
      <alignment horizontal="center" vertical="center"/>
    </xf>
    <xf numFmtId="0" fontId="19" fillId="0" borderId="20" xfId="3" applyFont="1" applyBorder="1" applyAlignment="1">
      <alignment horizontal="center" vertical="center" wrapText="1"/>
    </xf>
    <xf numFmtId="43" fontId="39" fillId="0" borderId="0" xfId="1" applyFont="1" applyFill="1" applyBorder="1" applyAlignment="1">
      <alignment shrinkToFit="1"/>
    </xf>
    <xf numFmtId="43" fontId="5" fillId="0" borderId="0" xfId="1" applyFont="1" applyFill="1" applyBorder="1" applyAlignment="1">
      <alignment vertical="center" wrapText="1"/>
    </xf>
    <xf numFmtId="43" fontId="7" fillId="0" borderId="0" xfId="1" applyFont="1" applyFill="1" applyBorder="1" applyAlignment="1">
      <alignment vertical="center" wrapText="1" shrinkToFit="1"/>
    </xf>
    <xf numFmtId="165" fontId="7" fillId="0" borderId="0" xfId="1" applyNumberFormat="1" applyFont="1" applyFill="1" applyBorder="1"/>
    <xf numFmtId="43" fontId="5" fillId="0" borderId="0" xfId="1" applyFont="1" applyFill="1" applyBorder="1" applyAlignment="1">
      <alignment vertical="center"/>
    </xf>
    <xf numFmtId="43" fontId="5" fillId="0" borderId="0" xfId="1" applyFont="1" applyFill="1" applyBorder="1" applyAlignment="1">
      <alignment vertical="center" shrinkToFit="1"/>
    </xf>
    <xf numFmtId="49" fontId="19" fillId="0" borderId="0" xfId="0" applyNumberFormat="1" applyFont="1" applyAlignment="1">
      <alignment horizontal="center" vertical="center"/>
    </xf>
    <xf numFmtId="43" fontId="41" fillId="0" borderId="0" xfId="1" applyFont="1" applyFill="1" applyBorder="1" applyAlignment="1">
      <alignment vertical="center"/>
    </xf>
    <xf numFmtId="43" fontId="19" fillId="0" borderId="0" xfId="1" applyFont="1" applyFill="1" applyBorder="1" applyAlignment="1">
      <alignment vertical="center"/>
    </xf>
    <xf numFmtId="9" fontId="7" fillId="0" borderId="0" xfId="1" applyNumberFormat="1" applyFont="1" applyFill="1" applyBorder="1" applyAlignment="1">
      <alignment vertical="center"/>
    </xf>
    <xf numFmtId="43" fontId="19" fillId="0" borderId="0" xfId="1" applyFont="1" applyFill="1" applyBorder="1" applyAlignment="1">
      <alignment vertical="center" wrapText="1" shrinkToFit="1"/>
    </xf>
    <xf numFmtId="43" fontId="54" fillId="0" borderId="0" xfId="1" applyFont="1" applyFill="1" applyBorder="1" applyAlignment="1">
      <alignment vertical="center" shrinkToFit="1"/>
    </xf>
    <xf numFmtId="165" fontId="7" fillId="0" borderId="0" xfId="1" applyNumberFormat="1" applyFont="1" applyFill="1" applyBorder="1" applyAlignment="1">
      <alignment vertical="center"/>
    </xf>
    <xf numFmtId="0" fontId="0" fillId="0" borderId="0" xfId="0" applyAlignment="1">
      <alignment vertical="center"/>
    </xf>
    <xf numFmtId="43" fontId="19" fillId="0" borderId="0" xfId="1" applyFont="1" applyFill="1" applyBorder="1" applyAlignment="1">
      <alignment vertical="center" wrapText="1"/>
    </xf>
    <xf numFmtId="2" fontId="19" fillId="0" borderId="20" xfId="0" applyNumberFormat="1" applyFont="1" applyBorder="1" applyAlignment="1">
      <alignment horizontal="center" vertical="center"/>
    </xf>
    <xf numFmtId="43" fontId="7" fillId="0" borderId="0" xfId="1" applyFont="1" applyFill="1" applyAlignment="1">
      <alignment vertical="center"/>
    </xf>
    <xf numFmtId="43" fontId="7" fillId="0" borderId="0" xfId="1" applyFont="1" applyFill="1" applyAlignment="1">
      <alignment vertical="center" wrapText="1"/>
    </xf>
    <xf numFmtId="43" fontId="11" fillId="0" borderId="0" xfId="0" applyNumberFormat="1" applyFont="1">
      <alignment vertical="top"/>
    </xf>
    <xf numFmtId="0" fontId="75" fillId="0" borderId="0" xfId="0" applyFont="1" applyAlignment="1">
      <alignment vertical="center"/>
    </xf>
    <xf numFmtId="0" fontId="76" fillId="0" borderId="0" xfId="0" applyFont="1" applyAlignment="1">
      <alignment vertical="center"/>
    </xf>
    <xf numFmtId="165" fontId="50" fillId="0" borderId="0" xfId="1" applyNumberFormat="1" applyFont="1" applyFill="1" applyBorder="1" applyAlignment="1">
      <alignment horizontal="right" vertical="center"/>
    </xf>
    <xf numFmtId="165" fontId="50" fillId="0" borderId="0" xfId="0" applyNumberFormat="1" applyFont="1" applyAlignment="1">
      <alignment horizontal="right" vertical="center"/>
    </xf>
    <xf numFmtId="43" fontId="50" fillId="0" borderId="0" xfId="0" applyNumberFormat="1" applyFont="1" applyAlignment="1">
      <alignment vertical="center"/>
    </xf>
    <xf numFmtId="43" fontId="11" fillId="0" borderId="0" xfId="0" applyNumberFormat="1" applyFont="1" applyAlignment="1">
      <alignment vertical="center"/>
    </xf>
    <xf numFmtId="165" fontId="49" fillId="0" borderId="0" xfId="1" applyNumberFormat="1" applyFont="1" applyFill="1" applyBorder="1"/>
    <xf numFmtId="0" fontId="10" fillId="0" borderId="0" xfId="0" applyFont="1" applyAlignment="1">
      <alignment vertical="center" wrapText="1"/>
    </xf>
    <xf numFmtId="0" fontId="19" fillId="0" borderId="0" xfId="0" applyFont="1" applyAlignment="1">
      <alignment horizontal="center" vertical="center" wrapText="1"/>
    </xf>
    <xf numFmtId="43" fontId="19" fillId="0" borderId="0" xfId="0" applyNumberFormat="1" applyFont="1" applyAlignment="1">
      <alignment horizontal="center"/>
    </xf>
    <xf numFmtId="43" fontId="47" fillId="0" borderId="0" xfId="0" applyNumberFormat="1" applyFont="1" applyAlignment="1">
      <alignment horizontal="center" vertical="center"/>
    </xf>
    <xf numFmtId="43" fontId="19" fillId="0" borderId="20" xfId="0" applyNumberFormat="1" applyFont="1" applyBorder="1" applyAlignment="1">
      <alignment horizontal="center" vertical="center" wrapText="1"/>
    </xf>
    <xf numFmtId="43" fontId="19" fillId="0" borderId="20" xfId="0" applyNumberFormat="1" applyFont="1" applyBorder="1" applyAlignment="1">
      <alignment horizontal="center" vertical="center"/>
    </xf>
    <xf numFmtId="2" fontId="47" fillId="0" borderId="0" xfId="0" applyNumberFormat="1" applyFont="1" applyAlignment="1">
      <alignment horizontal="center" vertical="center"/>
    </xf>
    <xf numFmtId="43" fontId="19" fillId="0" borderId="0" xfId="0" applyNumberFormat="1" applyFont="1">
      <alignment vertical="top"/>
    </xf>
    <xf numFmtId="49" fontId="19" fillId="0" borderId="13" xfId="0" applyNumberFormat="1" applyFont="1" applyBorder="1" applyAlignment="1">
      <alignment horizontal="center" vertical="center"/>
    </xf>
    <xf numFmtId="43" fontId="39" fillId="0" borderId="0" xfId="0" applyNumberFormat="1" applyFont="1" applyAlignment="1">
      <alignment vertical="center"/>
    </xf>
    <xf numFmtId="43" fontId="39" fillId="0" borderId="0" xfId="0" applyNumberFormat="1" applyFont="1" applyAlignment="1">
      <alignment horizontal="center" vertical="center"/>
    </xf>
    <xf numFmtId="0" fontId="0" fillId="0" borderId="0" xfId="0" applyAlignment="1">
      <alignment horizontal="right"/>
    </xf>
    <xf numFmtId="166" fontId="7" fillId="0" borderId="0" xfId="0" applyNumberFormat="1" applyFont="1" applyAlignment="1">
      <alignment horizontal="right" vertical="top"/>
    </xf>
    <xf numFmtId="43" fontId="7" fillId="0" borderId="0" xfId="1" applyFont="1" applyBorder="1" applyAlignment="1">
      <alignment horizontal="right"/>
    </xf>
    <xf numFmtId="43" fontId="7" fillId="0" borderId="0" xfId="1" applyFont="1" applyBorder="1" applyAlignment="1"/>
    <xf numFmtId="0" fontId="19" fillId="0" borderId="73" xfId="0" applyFont="1" applyBorder="1" applyAlignment="1">
      <alignment horizontal="center" vertical="top"/>
    </xf>
    <xf numFmtId="40" fontId="7" fillId="0" borderId="4" xfId="0" applyNumberFormat="1" applyFont="1" applyBorder="1" applyAlignment="1">
      <alignment horizontal="right" vertical="center"/>
    </xf>
    <xf numFmtId="2" fontId="47" fillId="0" borderId="0" xfId="0" applyNumberFormat="1" applyFont="1" applyAlignment="1">
      <alignment vertical="center"/>
    </xf>
    <xf numFmtId="0" fontId="60" fillId="0" borderId="0" xfId="0" applyFont="1" applyAlignment="1">
      <alignment horizontal="center" vertical="center"/>
    </xf>
    <xf numFmtId="2" fontId="61" fillId="0" borderId="0" xfId="0" applyNumberFormat="1" applyFont="1">
      <alignment vertical="top"/>
    </xf>
    <xf numFmtId="2" fontId="40" fillId="0" borderId="0" xfId="0" applyNumberFormat="1" applyFont="1">
      <alignment vertical="top"/>
    </xf>
    <xf numFmtId="43" fontId="7" fillId="0" borderId="0" xfId="0" quotePrefix="1" applyNumberFormat="1" applyFont="1">
      <alignment vertical="top"/>
    </xf>
    <xf numFmtId="2" fontId="7" fillId="0" borderId="34" xfId="0" applyNumberFormat="1" applyFont="1" applyBorder="1" applyAlignment="1">
      <alignment vertical="center"/>
    </xf>
    <xf numFmtId="43" fontId="7" fillId="28" borderId="0" xfId="1" applyFont="1" applyFill="1" applyBorder="1"/>
    <xf numFmtId="43" fontId="39" fillId="0" borderId="0" xfId="1" applyFont="1" applyFill="1" applyBorder="1" applyAlignment="1">
      <alignment vertical="center" wrapText="1"/>
    </xf>
    <xf numFmtId="2" fontId="39" fillId="0" borderId="0" xfId="0" applyNumberFormat="1" applyFont="1" applyAlignment="1">
      <alignment vertical="center"/>
    </xf>
    <xf numFmtId="0" fontId="39" fillId="0" borderId="68" xfId="0" applyFont="1" applyBorder="1" applyAlignment="1">
      <alignment horizontal="left" vertical="center" wrapText="1"/>
    </xf>
    <xf numFmtId="0" fontId="70" fillId="27" borderId="67" xfId="0" applyFont="1" applyFill="1" applyBorder="1" applyAlignment="1">
      <alignment horizontal="left" vertical="center" wrapText="1"/>
    </xf>
    <xf numFmtId="0" fontId="39" fillId="0" borderId="63" xfId="0" applyFont="1" applyBorder="1" applyAlignment="1">
      <alignment vertical="center" wrapText="1"/>
    </xf>
    <xf numFmtId="0" fontId="39" fillId="0" borderId="65" xfId="0" applyFont="1" applyBorder="1" applyAlignment="1">
      <alignment vertical="center" wrapText="1"/>
    </xf>
    <xf numFmtId="0" fontId="39" fillId="0" borderId="66" xfId="0" applyFont="1" applyBorder="1" applyAlignment="1">
      <alignment vertical="center" wrapText="1"/>
    </xf>
    <xf numFmtId="0" fontId="39" fillId="0" borderId="67" xfId="0" applyFont="1" applyBorder="1" applyAlignment="1">
      <alignment vertical="center" wrapText="1"/>
    </xf>
    <xf numFmtId="0" fontId="39" fillId="0" borderId="68" xfId="0" applyFont="1" applyBorder="1" applyAlignment="1">
      <alignment vertical="center" wrapText="1"/>
    </xf>
    <xf numFmtId="0" fontId="39" fillId="0" borderId="49" xfId="0" applyFont="1" applyBorder="1" applyAlignment="1">
      <alignment horizontal="left" vertical="center" wrapText="1"/>
    </xf>
    <xf numFmtId="0" fontId="1" fillId="0" borderId="67" xfId="0" applyFont="1" applyBorder="1" applyAlignment="1">
      <alignment vertical="center" wrapText="1"/>
    </xf>
    <xf numFmtId="0" fontId="70" fillId="27" borderId="63" xfId="0" applyFont="1" applyFill="1" applyBorder="1" applyAlignment="1">
      <alignment vertical="center" wrapText="1"/>
    </xf>
    <xf numFmtId="0" fontId="70" fillId="27" borderId="66" xfId="0" applyFont="1" applyFill="1" applyBorder="1" applyAlignment="1">
      <alignment vertical="center" wrapText="1"/>
    </xf>
    <xf numFmtId="0" fontId="71" fillId="0" borderId="67" xfId="0" applyFont="1" applyBorder="1" applyAlignment="1">
      <alignment vertical="center" wrapText="1"/>
    </xf>
    <xf numFmtId="0" fontId="70" fillId="27" borderId="67" xfId="0" applyFont="1" applyFill="1" applyBorder="1" applyAlignment="1">
      <alignment vertical="center" wrapText="1"/>
    </xf>
    <xf numFmtId="0" fontId="72" fillId="27" borderId="63" xfId="0" applyFont="1" applyFill="1" applyBorder="1" applyAlignment="1">
      <alignment vertical="center" wrapText="1"/>
    </xf>
    <xf numFmtId="0" fontId="72" fillId="27" borderId="66" xfId="0" applyFont="1" applyFill="1" applyBorder="1" applyAlignment="1">
      <alignment vertical="center" wrapText="1"/>
    </xf>
    <xf numFmtId="0" fontId="39" fillId="0" borderId="59" xfId="0" applyFont="1" applyBorder="1" applyAlignment="1">
      <alignment vertical="center" wrapText="1"/>
    </xf>
    <xf numFmtId="0" fontId="39" fillId="0" borderId="60" xfId="0" applyFont="1" applyBorder="1" applyAlignment="1">
      <alignment vertical="center" wrapText="1"/>
    </xf>
    <xf numFmtId="0" fontId="39" fillId="0" borderId="74" xfId="0" applyFont="1" applyBorder="1" applyAlignment="1">
      <alignment vertical="center" wrapText="1"/>
    </xf>
    <xf numFmtId="0" fontId="47" fillId="0" borderId="22" xfId="0" applyFont="1" applyBorder="1" applyAlignment="1">
      <alignment vertical="center" wrapText="1"/>
    </xf>
    <xf numFmtId="0" fontId="47" fillId="0" borderId="73" xfId="0" applyFont="1" applyBorder="1" applyAlignment="1">
      <alignment vertical="center" wrapText="1"/>
    </xf>
    <xf numFmtId="0" fontId="0" fillId="0" borderId="73" xfId="0" applyBorder="1" applyAlignment="1">
      <alignment vertical="top" wrapText="1"/>
    </xf>
    <xf numFmtId="0" fontId="0" fillId="0" borderId="6" xfId="0" applyBorder="1" applyAlignment="1">
      <alignment vertical="top" wrapText="1"/>
    </xf>
    <xf numFmtId="40" fontId="7" fillId="0" borderId="3" xfId="0" applyNumberFormat="1" applyFont="1" applyBorder="1" applyAlignment="1">
      <alignment horizontal="center" vertical="center"/>
    </xf>
    <xf numFmtId="0" fontId="19" fillId="0" borderId="0" xfId="3" applyFont="1" applyAlignment="1">
      <alignment horizontal="center"/>
    </xf>
    <xf numFmtId="0" fontId="7" fillId="0" borderId="0" xfId="3" applyFont="1" applyAlignment="1">
      <alignment horizontal="left" vertical="center" wrapText="1"/>
    </xf>
    <xf numFmtId="0" fontId="7" fillId="0" borderId="0" xfId="3" applyFont="1" applyAlignment="1">
      <alignment horizontal="center" vertical="center" wrapText="1"/>
    </xf>
    <xf numFmtId="43" fontId="7" fillId="0" borderId="0" xfId="1" applyFont="1" applyBorder="1" applyAlignment="1">
      <alignment vertical="center" wrapText="1"/>
    </xf>
    <xf numFmtId="0" fontId="1" fillId="0" borderId="0" xfId="3" applyAlignment="1">
      <alignment vertical="center"/>
    </xf>
    <xf numFmtId="0" fontId="7" fillId="0" borderId="0" xfId="3" applyFont="1" applyAlignment="1">
      <alignment vertical="center" wrapText="1"/>
    </xf>
    <xf numFmtId="0" fontId="19" fillId="0" borderId="0" xfId="3" applyFont="1" applyAlignment="1">
      <alignment vertical="center" wrapText="1"/>
    </xf>
    <xf numFmtId="0" fontId="7" fillId="0" borderId="0" xfId="3" applyFont="1" applyAlignment="1">
      <alignment horizontal="left"/>
    </xf>
    <xf numFmtId="43" fontId="7" fillId="0" borderId="0" xfId="1" applyFont="1" applyBorder="1" applyAlignment="1">
      <alignment horizontal="left" vertical="center" wrapText="1"/>
    </xf>
    <xf numFmtId="0" fontId="43" fillId="0" borderId="0" xfId="3" applyFont="1" applyAlignment="1"/>
    <xf numFmtId="0" fontId="7" fillId="0" borderId="0" xfId="3" applyFont="1" applyAlignment="1">
      <alignment horizontal="center" wrapText="1"/>
    </xf>
    <xf numFmtId="2" fontId="62" fillId="0" borderId="0" xfId="4" applyNumberFormat="1" applyFont="1" applyFill="1" applyAlignment="1">
      <alignment vertical="center"/>
    </xf>
    <xf numFmtId="0" fontId="19" fillId="0" borderId="0" xfId="3" applyFont="1" applyAlignment="1">
      <alignment vertical="center"/>
    </xf>
    <xf numFmtId="167" fontId="0" fillId="29" borderId="20" xfId="33" applyNumberFormat="1" applyFont="1" applyFill="1" applyBorder="1" applyProtection="1">
      <protection locked="0"/>
    </xf>
    <xf numFmtId="40" fontId="7" fillId="0" borderId="0" xfId="0" applyNumberFormat="1" applyFont="1" applyAlignment="1">
      <alignment horizontal="right" vertical="center"/>
    </xf>
    <xf numFmtId="0" fontId="7" fillId="0" borderId="2" xfId="0" applyFont="1" applyBorder="1" applyAlignment="1">
      <alignment vertical="center"/>
    </xf>
    <xf numFmtId="40" fontId="7" fillId="0" borderId="20" xfId="0" applyNumberFormat="1" applyFont="1" applyBorder="1" applyAlignment="1">
      <alignment horizontal="center" vertical="center"/>
    </xf>
    <xf numFmtId="0" fontId="7" fillId="0" borderId="21" xfId="0" applyFont="1" applyBorder="1" applyAlignment="1">
      <alignment vertical="center"/>
    </xf>
    <xf numFmtId="2" fontId="7" fillId="0" borderId="0" xfId="0" applyNumberFormat="1" applyFont="1" applyAlignment="1">
      <alignment horizontal="center" vertical="center"/>
    </xf>
    <xf numFmtId="43" fontId="7" fillId="0" borderId="0" xfId="1" applyFont="1" applyFill="1" applyBorder="1" applyAlignment="1">
      <alignment horizontal="center" vertical="center"/>
    </xf>
    <xf numFmtId="2" fontId="7" fillId="0" borderId="0" xfId="0" quotePrefix="1" applyNumberFormat="1" applyFont="1" applyAlignment="1">
      <alignment horizontal="center"/>
    </xf>
    <xf numFmtId="0" fontId="7" fillId="0" borderId="0" xfId="0" applyFont="1" applyAlignment="1">
      <alignment wrapText="1"/>
    </xf>
    <xf numFmtId="0" fontId="7" fillId="0" borderId="0" xfId="3" applyFont="1" applyAlignment="1">
      <alignment horizontal="left" vertical="center"/>
    </xf>
    <xf numFmtId="0" fontId="19" fillId="0" borderId="0" xfId="3" applyFont="1" applyAlignment="1">
      <alignment horizontal="left" vertical="center" wrapText="1"/>
    </xf>
    <xf numFmtId="0" fontId="7" fillId="0" borderId="0" xfId="3" applyFont="1" applyAlignment="1">
      <alignment horizontal="left" vertical="center" wrapText="1"/>
    </xf>
    <xf numFmtId="0" fontId="19" fillId="0" borderId="0" xfId="3" applyFont="1" applyAlignment="1">
      <alignment horizontal="left" vertical="center"/>
    </xf>
    <xf numFmtId="0" fontId="7" fillId="0" borderId="0" xfId="3" applyFont="1" applyAlignment="1">
      <alignment horizontal="left"/>
    </xf>
    <xf numFmtId="0" fontId="7" fillId="0" borderId="0" xfId="3" applyFont="1" applyAlignment="1">
      <alignment horizontal="left" wrapText="1"/>
    </xf>
    <xf numFmtId="0" fontId="7" fillId="0" borderId="0" xfId="3" applyFont="1" applyAlignment="1">
      <alignment horizontal="justify" wrapText="1"/>
    </xf>
    <xf numFmtId="0" fontId="7" fillId="0" borderId="0" xfId="3" applyFont="1" applyAlignment="1">
      <alignment horizontal="justify" vertical="top" wrapText="1"/>
    </xf>
    <xf numFmtId="49" fontId="7" fillId="0" borderId="0" xfId="3" applyNumberFormat="1" applyFont="1" applyAlignment="1">
      <alignment horizontal="left" vertical="center" wrapText="1"/>
    </xf>
    <xf numFmtId="49" fontId="7" fillId="0" borderId="0" xfId="3" applyNumberFormat="1" applyFont="1" applyAlignment="1">
      <alignment horizontal="justify"/>
    </xf>
    <xf numFmtId="49" fontId="7" fillId="0" borderId="0" xfId="3" applyNumberFormat="1" applyFont="1" applyAlignment="1">
      <alignment horizontal="justify" vertical="center"/>
    </xf>
    <xf numFmtId="49" fontId="7" fillId="0" borderId="0" xfId="3" applyNumberFormat="1" applyFont="1" applyAlignment="1">
      <alignment horizontal="left" vertical="center"/>
    </xf>
    <xf numFmtId="0" fontId="7" fillId="0" borderId="0" xfId="0" applyFont="1" applyAlignment="1">
      <alignment shrinkToFit="1"/>
    </xf>
    <xf numFmtId="0" fontId="7" fillId="0" borderId="0" xfId="0" applyFont="1" applyAlignment="1">
      <alignment horizontal="left" vertical="center" wrapText="1"/>
    </xf>
    <xf numFmtId="0" fontId="19" fillId="0" borderId="20" xfId="0" applyFont="1" applyBorder="1" applyAlignment="1">
      <alignment horizontal="center" vertical="center"/>
    </xf>
    <xf numFmtId="0" fontId="7" fillId="0" borderId="0" xfId="0" applyFont="1" applyAlignment="1">
      <alignment vertical="center" wrapText="1"/>
    </xf>
    <xf numFmtId="0" fontId="19" fillId="0" borderId="14" xfId="0" applyFont="1" applyBorder="1" applyAlignment="1">
      <alignment vertical="center" wrapText="1"/>
    </xf>
    <xf numFmtId="0" fontId="19" fillId="0" borderId="17" xfId="0" applyFont="1" applyBorder="1" applyAlignment="1">
      <alignment vertical="center" wrapText="1"/>
    </xf>
    <xf numFmtId="0" fontId="19" fillId="0" borderId="15" xfId="0" applyFont="1" applyBorder="1" applyAlignment="1">
      <alignment horizontal="center" vertical="center" wrapText="1"/>
    </xf>
    <xf numFmtId="0" fontId="19" fillId="0" borderId="16" xfId="0" applyFont="1" applyBorder="1" applyAlignment="1">
      <alignment wrapText="1"/>
    </xf>
    <xf numFmtId="0" fontId="19" fillId="0" borderId="1" xfId="0" applyFont="1" applyBorder="1" applyAlignment="1">
      <alignment horizontal="center" vertical="center" wrapText="1"/>
    </xf>
    <xf numFmtId="0" fontId="19" fillId="0" borderId="34" xfId="0" applyFont="1" applyBorder="1" applyAlignment="1">
      <alignment wrapText="1"/>
    </xf>
    <xf numFmtId="0" fontId="7" fillId="0" borderId="20" xfId="0" applyFont="1" applyBorder="1" applyAlignment="1">
      <alignment vertical="center" wrapText="1"/>
    </xf>
    <xf numFmtId="0" fontId="19" fillId="0" borderId="10" xfId="0" applyFont="1" applyBorder="1" applyAlignment="1">
      <alignment horizontal="center" vertical="center"/>
    </xf>
    <xf numFmtId="0" fontId="19" fillId="0" borderId="12" xfId="0" applyFont="1" applyBorder="1" applyAlignment="1">
      <alignment horizontal="center" vertical="center"/>
    </xf>
    <xf numFmtId="0" fontId="19" fillId="0" borderId="39" xfId="0" applyFont="1" applyBorder="1" applyAlignment="1">
      <alignment horizontal="center" vertical="center"/>
    </xf>
    <xf numFmtId="0" fontId="19" fillId="0" borderId="40" xfId="0" applyFont="1" applyBorder="1" applyAlignment="1">
      <alignment horizontal="center" vertical="center"/>
    </xf>
    <xf numFmtId="0" fontId="7" fillId="0" borderId="42" xfId="0" applyFont="1" applyBorder="1" applyAlignment="1">
      <alignment vertical="center" wrapText="1"/>
    </xf>
    <xf numFmtId="0" fontId="7" fillId="0" borderId="19" xfId="0" applyFont="1" applyBorder="1" applyAlignment="1">
      <alignment vertical="center" wrapText="1"/>
    </xf>
    <xf numFmtId="0" fontId="7" fillId="0" borderId="3" xfId="0" applyFont="1" applyBorder="1" applyAlignment="1">
      <alignment vertical="center" wrapText="1"/>
    </xf>
    <xf numFmtId="40" fontId="7" fillId="0" borderId="37" xfId="0" applyNumberFormat="1" applyFont="1" applyBorder="1" applyAlignment="1">
      <alignment horizontal="center" vertical="center"/>
    </xf>
    <xf numFmtId="40" fontId="7" fillId="0" borderId="38" xfId="0" applyNumberFormat="1" applyFont="1" applyBorder="1" applyAlignment="1">
      <alignment horizontal="center" vertical="center"/>
    </xf>
    <xf numFmtId="40" fontId="7" fillId="0" borderId="23" xfId="0" applyNumberFormat="1" applyFont="1" applyBorder="1" applyAlignment="1">
      <alignment horizontal="center" vertical="center"/>
    </xf>
    <xf numFmtId="40" fontId="7" fillId="0" borderId="24" xfId="0" applyNumberFormat="1" applyFont="1" applyBorder="1" applyAlignment="1">
      <alignment horizontal="center" vertical="center"/>
    </xf>
    <xf numFmtId="0" fontId="7" fillId="0" borderId="23" xfId="0" applyFont="1" applyBorder="1" applyAlignment="1">
      <alignment vertical="center" wrapText="1"/>
    </xf>
    <xf numFmtId="0" fontId="7" fillId="0" borderId="24" xfId="0" applyFont="1" applyBorder="1" applyAlignment="1">
      <alignment vertical="center" wrapText="1"/>
    </xf>
    <xf numFmtId="0" fontId="19" fillId="0" borderId="8" xfId="0" applyFont="1" applyBorder="1" applyAlignment="1"/>
    <xf numFmtId="0" fontId="19" fillId="0" borderId="5" xfId="0" applyFont="1" applyBorder="1" applyAlignment="1"/>
    <xf numFmtId="0" fontId="7" fillId="0" borderId="35" xfId="0" applyFont="1" applyBorder="1" applyAlignment="1">
      <alignment vertical="center" wrapText="1"/>
    </xf>
    <xf numFmtId="0" fontId="7" fillId="0" borderId="36" xfId="0" applyFont="1" applyBorder="1" applyAlignment="1">
      <alignment vertical="center" wrapText="1"/>
    </xf>
    <xf numFmtId="40" fontId="7" fillId="0" borderId="3" xfId="0" applyNumberFormat="1" applyFont="1" applyBorder="1" applyAlignment="1">
      <alignment horizontal="center" vertical="center"/>
    </xf>
    <xf numFmtId="0" fontId="7" fillId="0" borderId="37" xfId="0" applyFont="1" applyBorder="1" applyAlignment="1">
      <alignment vertical="center"/>
    </xf>
    <xf numFmtId="0" fontId="7" fillId="0" borderId="38" xfId="0" applyFont="1" applyBorder="1" applyAlignment="1">
      <alignment vertical="center"/>
    </xf>
    <xf numFmtId="43" fontId="7" fillId="0" borderId="0" xfId="1" applyFont="1" applyBorder="1" applyAlignment="1">
      <alignment horizontal="center" vertical="center"/>
    </xf>
    <xf numFmtId="43" fontId="7" fillId="0" borderId="0" xfId="0" applyNumberFormat="1" applyFont="1" applyAlignment="1">
      <alignment horizontal="center" vertical="center"/>
    </xf>
    <xf numFmtId="5" fontId="7" fillId="0" borderId="0" xfId="0" applyNumberFormat="1" applyFont="1" applyAlignment="1">
      <alignment horizontal="right" vertical="top"/>
    </xf>
    <xf numFmtId="0" fontId="1" fillId="0" borderId="0" xfId="0" applyFont="1" applyAlignment="1">
      <alignment vertical="center" textRotation="90"/>
    </xf>
    <xf numFmtId="43" fontId="7" fillId="28" borderId="0" xfId="1" applyFont="1" applyFill="1" applyBorder="1" applyAlignment="1">
      <alignment horizontal="center" vertical="center"/>
    </xf>
    <xf numFmtId="0" fontId="19" fillId="0" borderId="0" xfId="0" applyFont="1" applyAlignment="1">
      <alignment vertical="top" wrapText="1"/>
    </xf>
    <xf numFmtId="0" fontId="57" fillId="0" borderId="0" xfId="1" applyNumberFormat="1" applyFont="1" applyFill="1" applyBorder="1" applyAlignment="1">
      <alignment horizontal="left" wrapText="1"/>
    </xf>
    <xf numFmtId="0" fontId="6" fillId="0" borderId="0" xfId="1" applyNumberFormat="1" applyFont="1" applyFill="1" applyBorder="1" applyAlignment="1">
      <alignment horizontal="left" wrapText="1"/>
    </xf>
    <xf numFmtId="2" fontId="17" fillId="0" borderId="0" xfId="0" applyNumberFormat="1" applyFont="1" applyAlignment="1">
      <alignment horizontal="left" wrapText="1"/>
    </xf>
    <xf numFmtId="2" fontId="5" fillId="0" borderId="0" xfId="0" applyNumberFormat="1" applyFont="1" applyAlignment="1">
      <alignment horizontal="left" wrapText="1"/>
    </xf>
    <xf numFmtId="0" fontId="2" fillId="25" borderId="66" xfId="0" applyFont="1" applyFill="1" applyBorder="1" applyAlignment="1">
      <alignment horizontal="center" vertical="center" wrapText="1"/>
    </xf>
    <xf numFmtId="0" fontId="2" fillId="25" borderId="54" xfId="0" applyFont="1" applyFill="1" applyBorder="1" applyAlignment="1">
      <alignment horizontal="center" vertical="center" wrapText="1"/>
    </xf>
    <xf numFmtId="0" fontId="2" fillId="25" borderId="56" xfId="0" applyFont="1" applyFill="1" applyBorder="1" applyAlignment="1">
      <alignment horizontal="center" vertical="center" wrapText="1"/>
    </xf>
    <xf numFmtId="0" fontId="2" fillId="25" borderId="69" xfId="0" applyFont="1" applyFill="1" applyBorder="1" applyAlignment="1">
      <alignment horizontal="center" vertical="center" wrapText="1"/>
    </xf>
    <xf numFmtId="0" fontId="2" fillId="25" borderId="68" xfId="0" applyFont="1" applyFill="1" applyBorder="1" applyAlignment="1">
      <alignment horizontal="center" vertical="center" wrapText="1"/>
    </xf>
    <xf numFmtId="0" fontId="2" fillId="25" borderId="48" xfId="0" applyFont="1" applyFill="1" applyBorder="1" applyAlignment="1">
      <alignment horizontal="center" vertical="center" wrapText="1"/>
    </xf>
    <xf numFmtId="0" fontId="69" fillId="27" borderId="45" xfId="0" applyFont="1" applyFill="1" applyBorder="1" applyAlignment="1">
      <alignment vertical="center" wrapText="1"/>
    </xf>
    <xf numFmtId="0" fontId="69" fillId="27" borderId="57" xfId="0" applyFont="1" applyFill="1" applyBorder="1" applyAlignment="1">
      <alignment vertical="center" wrapText="1"/>
    </xf>
    <xf numFmtId="0" fontId="69" fillId="27" borderId="46" xfId="0" applyFont="1" applyFill="1" applyBorder="1" applyAlignment="1">
      <alignment vertical="center" wrapText="1"/>
    </xf>
    <xf numFmtId="0" fontId="2" fillId="25" borderId="63" xfId="0" applyFont="1" applyFill="1" applyBorder="1" applyAlignment="1">
      <alignment horizontal="center" vertical="center" wrapText="1"/>
    </xf>
    <xf numFmtId="0" fontId="2" fillId="25" borderId="70" xfId="0" applyFont="1" applyFill="1" applyBorder="1" applyAlignment="1">
      <alignment horizontal="center" vertical="center" wrapText="1"/>
    </xf>
    <xf numFmtId="0" fontId="2" fillId="25" borderId="67" xfId="0" applyFont="1" applyFill="1" applyBorder="1" applyAlignment="1">
      <alignment horizontal="center" vertical="center" wrapText="1"/>
    </xf>
    <xf numFmtId="0" fontId="70" fillId="27" borderId="72" xfId="0" applyFont="1" applyFill="1" applyBorder="1" applyAlignment="1">
      <alignment horizontal="center" vertical="center" wrapText="1"/>
    </xf>
    <xf numFmtId="0" fontId="70" fillId="27" borderId="49" xfId="0" applyFont="1" applyFill="1" applyBorder="1" applyAlignment="1">
      <alignment horizontal="center" vertical="center" wrapText="1"/>
    </xf>
    <xf numFmtId="0" fontId="39" fillId="0" borderId="22" xfId="0" applyFont="1" applyBorder="1" applyAlignment="1">
      <alignment horizontal="center" vertical="center" wrapText="1"/>
    </xf>
    <xf numFmtId="0" fontId="39" fillId="0" borderId="6" xfId="0" applyFont="1" applyBorder="1" applyAlignment="1">
      <alignment horizontal="center" vertical="center" wrapText="1"/>
    </xf>
    <xf numFmtId="0" fontId="39" fillId="0" borderId="72"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49" xfId="0" applyFont="1" applyBorder="1" applyAlignment="1">
      <alignment horizontal="center" vertical="center" wrapText="1"/>
    </xf>
    <xf numFmtId="0" fontId="66" fillId="0" borderId="45" xfId="0" applyFont="1" applyBorder="1" applyAlignment="1">
      <alignment vertical="center" wrapText="1"/>
    </xf>
    <xf numFmtId="0" fontId="66" fillId="0" borderId="46" xfId="0" applyFont="1" applyBorder="1" applyAlignment="1">
      <alignment vertical="center" wrapText="1"/>
    </xf>
    <xf numFmtId="0" fontId="66" fillId="0" borderId="59" xfId="0" applyFont="1" applyBorder="1" applyAlignment="1">
      <alignment horizontal="center" vertical="center" wrapText="1"/>
    </xf>
    <xf numFmtId="0" fontId="66" fillId="0" borderId="47"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45" xfId="0" applyFont="1" applyBorder="1" applyAlignment="1">
      <alignment horizontal="center" vertical="center" wrapText="1"/>
    </xf>
    <xf numFmtId="0" fontId="66" fillId="0" borderId="46" xfId="0" applyFont="1" applyBorder="1" applyAlignment="1">
      <alignment horizontal="center" vertical="center" wrapText="1"/>
    </xf>
    <xf numFmtId="0" fontId="1" fillId="0" borderId="63" xfId="0" applyFont="1" applyBorder="1" applyAlignment="1">
      <alignment horizontal="left" vertical="center" wrapText="1"/>
    </xf>
    <xf numFmtId="0" fontId="1" fillId="0" borderId="64" xfId="0" applyFont="1" applyBorder="1" applyAlignment="1">
      <alignment horizontal="left" vertical="center" wrapText="1"/>
    </xf>
    <xf numFmtId="0" fontId="1" fillId="0" borderId="65" xfId="0" applyFont="1" applyBorder="1" applyAlignment="1">
      <alignment horizontal="left" vertical="center" wrapText="1"/>
    </xf>
    <xf numFmtId="0" fontId="1" fillId="0" borderId="0" xfId="0" applyFont="1" applyAlignment="1">
      <alignment horizontal="left" vertical="center" wrapText="1"/>
    </xf>
    <xf numFmtId="0" fontId="1" fillId="0" borderId="66" xfId="0" applyFont="1" applyBorder="1" applyAlignment="1">
      <alignment horizontal="left" vertical="center" wrapText="1"/>
    </xf>
    <xf numFmtId="0" fontId="1" fillId="0" borderId="54" xfId="0" applyFont="1" applyBorder="1" applyAlignment="1">
      <alignment horizontal="left" vertical="center" wrapText="1"/>
    </xf>
    <xf numFmtId="0" fontId="67" fillId="26" borderId="67" xfId="0" applyFont="1" applyFill="1" applyBorder="1" applyAlignment="1">
      <alignment horizontal="center" vertical="center" wrapText="1"/>
    </xf>
    <xf numFmtId="0" fontId="67" fillId="26" borderId="68" xfId="0" applyFont="1" applyFill="1" applyBorder="1" applyAlignment="1">
      <alignment horizontal="center" vertical="center" wrapText="1"/>
    </xf>
    <xf numFmtId="0" fontId="67" fillId="26" borderId="70" xfId="0" applyFont="1" applyFill="1" applyBorder="1" applyAlignment="1">
      <alignment horizontal="center" vertical="center" wrapText="1"/>
    </xf>
    <xf numFmtId="0" fontId="2" fillId="26" borderId="67" xfId="0" applyFont="1" applyFill="1" applyBorder="1" applyAlignment="1">
      <alignment horizontal="center" vertical="center" wrapText="1"/>
    </xf>
    <xf numFmtId="0" fontId="2" fillId="26" borderId="68" xfId="0" applyFont="1" applyFill="1" applyBorder="1" applyAlignment="1">
      <alignment horizontal="center" vertical="center" wrapText="1"/>
    </xf>
    <xf numFmtId="0" fontId="2" fillId="26" borderId="70" xfId="0" applyFont="1" applyFill="1" applyBorder="1" applyAlignment="1">
      <alignment horizontal="center" vertical="center" wrapText="1"/>
    </xf>
  </cellXfs>
  <cellStyles count="48">
    <cellStyle name="20% - Accent1 2" xfId="6" xr:uid="{EDDEAF6C-6EE9-4F13-9B17-2045EBFD03C7}"/>
    <cellStyle name="20% - Accent2 2" xfId="7" xr:uid="{05725A10-0410-4256-90BA-8CDF6305E0AC}"/>
    <cellStyle name="20% - Accent3 2" xfId="8" xr:uid="{F0595810-D2B1-40CB-8327-92A5C5251FA7}"/>
    <cellStyle name="20% - Accent4 2" xfId="9" xr:uid="{E9C0DE2D-5982-4A72-A5C9-93C4EF8928D5}"/>
    <cellStyle name="20% - Accent5 2" xfId="10" xr:uid="{7BD1F4D6-7C73-4EC6-AA08-286CE67922F7}"/>
    <cellStyle name="20% - Accent6 2" xfId="11" xr:uid="{5418D840-EABE-4265-B195-23BD0CDA37C0}"/>
    <cellStyle name="40% - Accent1 2" xfId="12" xr:uid="{4B8E2DF7-FD43-4C47-A353-2BC266E19D7C}"/>
    <cellStyle name="40% - Accent2 2" xfId="13" xr:uid="{586E726E-673F-4CE4-B2B1-0E42F973A506}"/>
    <cellStyle name="40% - Accent3 2" xfId="14" xr:uid="{173EAAA6-A588-48FB-A441-7FC3AFA8A538}"/>
    <cellStyle name="40% - Accent4 2" xfId="15" xr:uid="{53971B1E-EF72-4734-8757-F8344A14FDDB}"/>
    <cellStyle name="40% - Accent5 2" xfId="16" xr:uid="{1804477F-3FDE-43A2-B8EE-A9DF97833C4B}"/>
    <cellStyle name="40% - Accent6 2" xfId="17" xr:uid="{92B36636-C9C5-4059-9668-9AE8597005A2}"/>
    <cellStyle name="60% - Accent1 2" xfId="18" xr:uid="{B20A7FDB-0D01-464E-A19B-3E83687525A4}"/>
    <cellStyle name="60% - Accent2 2" xfId="19" xr:uid="{F1857F6D-4447-44FE-8C04-8372241CF874}"/>
    <cellStyle name="60% - Accent3 2" xfId="20" xr:uid="{7B613709-BAC0-4121-9EF7-0E590EE338C6}"/>
    <cellStyle name="60% - Accent4 2" xfId="21" xr:uid="{B8D0DBD4-B591-4BBC-AE55-44D8606AC107}"/>
    <cellStyle name="60% - Accent5 2" xfId="22" xr:uid="{CC098B41-00F2-4C62-A0B8-86063E5EBAFC}"/>
    <cellStyle name="60% - Accent6 2" xfId="23" xr:uid="{8191C46B-334D-438C-BC32-8CD9341B70D1}"/>
    <cellStyle name="Accent1 2" xfId="24" xr:uid="{8F52D16B-2246-421D-A795-06AFCD458D04}"/>
    <cellStyle name="Accent2 2" xfId="25" xr:uid="{9380225B-0598-4D5E-A7B6-0D0584CED965}"/>
    <cellStyle name="Accent3 2" xfId="26" xr:uid="{8ABC88CF-113B-474B-B38C-3A356693D5B9}"/>
    <cellStyle name="Accent4 2" xfId="27" xr:uid="{1AFA16C5-6448-4DE6-86A2-50F61161FD63}"/>
    <cellStyle name="Accent5 2" xfId="28" xr:uid="{A2B04DFC-7FDE-4AD9-AB01-12EE4E819A8B}"/>
    <cellStyle name="Accent6 2" xfId="29" xr:uid="{F651270B-E311-4FF2-8CC9-B78EEA7CFFDE}"/>
    <cellStyle name="Bad 2" xfId="30" xr:uid="{5755D613-FB0B-4F9B-9B24-3A5295D4970A}"/>
    <cellStyle name="Calculation 2" xfId="31" xr:uid="{5602E472-7F34-49DA-B9CB-EE19F35EAFA7}"/>
    <cellStyle name="Check Cell 2" xfId="32" xr:uid="{8428974E-1F55-44D3-9F4E-DAC1EF74AA9C}"/>
    <cellStyle name="Comma" xfId="1" builtinId="3"/>
    <cellStyle name="Comma 2" xfId="2" xr:uid="{00000000-0005-0000-0000-000001000000}"/>
    <cellStyle name="Currency 2" xfId="33" xr:uid="{9D46EEDF-4183-46B1-9E70-BFECA2310E09}"/>
    <cellStyle name="Explanatory Text 2" xfId="34" xr:uid="{07426552-AD72-43E0-B5C0-743E16C57E2B}"/>
    <cellStyle name="Good 2" xfId="35" xr:uid="{B860336F-5451-46A2-9760-A15C20871B89}"/>
    <cellStyle name="Heading 1 2" xfId="36" xr:uid="{6DE5FB04-3632-499E-8D6C-BA9969735829}"/>
    <cellStyle name="Heading 2 2" xfId="37" xr:uid="{658B63FD-AB51-4234-AB05-D678EC30ABF2}"/>
    <cellStyle name="Heading 3 2" xfId="38" xr:uid="{65FB15BA-8821-4ACF-9324-21551AF07B2B}"/>
    <cellStyle name="Heading 4 2" xfId="39" xr:uid="{D3549379-F7EE-4ADF-95D3-E2827256F6CD}"/>
    <cellStyle name="Hyperlink" xfId="4" builtinId="8"/>
    <cellStyle name="Input 2" xfId="40" xr:uid="{FD2E64F7-9495-4F1A-91A5-18F37295E47E}"/>
    <cellStyle name="Linked Cell 2" xfId="41" xr:uid="{83DE63F3-2EBC-4EBB-A74A-8AACA5CA2FE0}"/>
    <cellStyle name="Neutral 2" xfId="42" xr:uid="{13B7353D-022D-4B57-9675-37AC7C13FEF6}"/>
    <cellStyle name="Normal" xfId="0" builtinId="0"/>
    <cellStyle name="Normal 2" xfId="3" xr:uid="{00000000-0005-0000-0000-000005000000}"/>
    <cellStyle name="Normal 3" xfId="5" xr:uid="{D431546B-DD58-4CAC-8799-EDF73BAC06A6}"/>
    <cellStyle name="Note 2" xfId="43" xr:uid="{63A638DF-8FD4-4F1B-BEC5-A9A9407F647B}"/>
    <cellStyle name="Output 2" xfId="44" xr:uid="{3DFD1C4F-8E55-4B68-AF62-AE955CC51FCA}"/>
    <cellStyle name="Title 2" xfId="45" xr:uid="{0FBC84B7-E9D6-4D78-8404-B1C5534F6E34}"/>
    <cellStyle name="Total 2" xfId="46" xr:uid="{DF6B4E1A-BA68-4B68-A30E-D7A252BFA0D8}"/>
    <cellStyle name="Warning Text 2" xfId="47" xr:uid="{DEA5D013-3B0B-47DB-8126-592D6EB26895}"/>
  </cellStyles>
  <dxfs count="0"/>
  <tableStyles count="0" defaultTableStyle="TableStyleMedium2"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1406599</xdr:colOff>
      <xdr:row>2</xdr:row>
      <xdr:rowOff>28575</xdr:rowOff>
    </xdr:from>
    <xdr:to>
      <xdr:col>1</xdr:col>
      <xdr:colOff>4463459</xdr:colOff>
      <xdr:row>2</xdr:row>
      <xdr:rowOff>968262</xdr:rowOff>
    </xdr:to>
    <xdr:pic>
      <xdr:nvPicPr>
        <xdr:cNvPr id="14" name="Picture 13">
          <a:extLst>
            <a:ext uri="{FF2B5EF4-FFF2-40B4-BE49-F238E27FC236}">
              <a16:creationId xmlns:a16="http://schemas.microsoft.com/office/drawing/2014/main" id="{05D45955-55B5-48EC-9E24-DB4161FC8209}"/>
            </a:ext>
          </a:extLst>
        </xdr:cNvPr>
        <xdr:cNvPicPr>
          <a:picLocks noChangeAspect="1"/>
        </xdr:cNvPicPr>
      </xdr:nvPicPr>
      <xdr:blipFill>
        <a:blip xmlns:r="http://schemas.openxmlformats.org/officeDocument/2006/relationships" r:embed="rId1"/>
        <a:stretch>
          <a:fillRect/>
        </a:stretch>
      </xdr:blipFill>
      <xdr:spPr>
        <a:xfrm>
          <a:off x="2015756" y="416220"/>
          <a:ext cx="3056860" cy="939687"/>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Simon Hill" id="{87655657-B161-4E09-8C8D-9FBDDAA064D1}" userId="S::Simon.Hill@southandvale.gov.uk::b771bb26-88c8-4386-9bc4-a1ec83545687" providerId="AD"/>
  <person displayName="Hannah Makins" id="{352E9482-EFBC-4A35-9387-86F8569A8CAA}" userId="S::Hannah.Makins@southandvale.gov.uk::359c05f0-9cd7-4c99-8a4e-cd069c9e217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11" dT="2025-02-03T17:18:11.49" personId="{352E9482-EFBC-4A35-9387-86F8569A8CAA}" id="{05DDE141-9FC8-405C-AD72-42B7E2C893B4}">
    <text>Operate full cost recovery but don’t make any income from these</text>
  </threadedComment>
  <threadedComment ref="B12" dT="2024-12-02T12:32:46.79" personId="{87655657-B161-4E09-8C8D-9FBDDAA064D1}" id="{739C68EB-D483-4E9C-83F6-02245F685134}">
    <text xml:space="preserve">These fees are set by Defra.  Haven’t changes in about 5 years.  It is not just one fee either, each different process has a different fee.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7.bin"/><Relationship Id="rId4" Type="http://schemas.microsoft.com/office/2017/10/relationships/threadedComment" Target="../threadedComments/threadedComment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ecab.planningportal.co.uk/uploads/english_application_fees.pdf"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0"/>
  <sheetViews>
    <sheetView showGridLines="0" tabSelected="1" zoomScale="86" zoomScaleNormal="86" zoomScaleSheetLayoutView="85" workbookViewId="0">
      <selection activeCell="G5" sqref="G5"/>
    </sheetView>
  </sheetViews>
  <sheetFormatPr defaultColWidth="9.1796875" defaultRowHeight="12.5"/>
  <cols>
    <col min="1" max="1" width="9.1796875" style="11"/>
    <col min="2" max="2" width="78.453125" style="11" customWidth="1"/>
    <col min="3" max="16384" width="9.1796875" style="11"/>
  </cols>
  <sheetData>
    <row r="1" spans="1:3" s="110" customFormat="1" ht="15.5">
      <c r="A1" s="88"/>
      <c r="B1" s="301" t="s">
        <v>0</v>
      </c>
      <c r="C1" s="109"/>
    </row>
    <row r="2" spans="1:3" s="110" customFormat="1" ht="15.5">
      <c r="B2" s="111"/>
    </row>
    <row r="3" spans="1:3" s="110" customFormat="1" ht="94.75" customHeight="1"/>
    <row r="4" spans="1:3" s="110" customFormat="1" ht="15.5">
      <c r="B4" s="7"/>
    </row>
    <row r="5" spans="1:3" s="112" customFormat="1" ht="24.75" customHeight="1">
      <c r="B5" s="113" t="s">
        <v>1</v>
      </c>
    </row>
    <row r="6" spans="1:3" ht="11.25" customHeight="1">
      <c r="B6" s="12"/>
    </row>
    <row r="7" spans="1:3" ht="23">
      <c r="B7" s="157" t="s">
        <v>2</v>
      </c>
    </row>
    <row r="8" spans="1:3" ht="12" customHeight="1">
      <c r="B8" s="157"/>
    </row>
    <row r="9" spans="1:3" ht="23">
      <c r="B9" s="157" t="s">
        <v>3</v>
      </c>
    </row>
    <row r="10" spans="1:3" ht="25">
      <c r="B10" s="10"/>
    </row>
  </sheetData>
  <sheetProtection selectLockedCells="1" selectUnlockedCells="1"/>
  <phoneticPr fontId="2" type="noConversion"/>
  <printOptions horizontalCentered="1"/>
  <pageMargins left="0.74803149606299213" right="0.74803149606299213" top="0.98425196850393704" bottom="0.98425196850393704" header="0.51181102362204722" footer="0.51181102362204722"/>
  <pageSetup paperSize="9" scale="91" firstPageNumber="80" orientation="portrait" useFirstPageNumber="1" r:id="rId1"/>
  <headerFooter alignWithMargins="0">
    <oddFooter>&amp;C&amp;"Gill Sans MT Light,Regular"Page 12.1</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7792E-B663-4A54-932B-131A17CA8FDA}">
  <sheetPr>
    <tabColor rgb="FF92D050"/>
  </sheetPr>
  <dimension ref="A2:J42"/>
  <sheetViews>
    <sheetView showGridLines="0" topLeftCell="A27" zoomScale="90" zoomScaleNormal="90" workbookViewId="0">
      <selection activeCell="F43" sqref="F43"/>
    </sheetView>
  </sheetViews>
  <sheetFormatPr defaultRowHeight="12.5"/>
  <cols>
    <col min="1" max="1" width="9.1796875" customWidth="1"/>
    <col min="2" max="2" width="57.7265625" customWidth="1"/>
    <col min="3" max="3" width="3.54296875" customWidth="1"/>
    <col min="4" max="4" width="12.7265625" customWidth="1"/>
    <col min="5" max="5" width="3.54296875" customWidth="1"/>
    <col min="6" max="6" width="12.7265625" customWidth="1"/>
    <col min="7" max="7" width="3.54296875" customWidth="1"/>
    <col min="8" max="8" width="12.7265625" customWidth="1"/>
    <col min="9" max="9" width="3.54296875" customWidth="1"/>
    <col min="10" max="10" width="12.7265625" customWidth="1"/>
  </cols>
  <sheetData>
    <row r="2" spans="1:10" ht="18">
      <c r="A2" s="78"/>
      <c r="B2" s="78" t="s">
        <v>460</v>
      </c>
    </row>
    <row r="3" spans="1:10" ht="15.5">
      <c r="D3" s="43" t="s">
        <v>5</v>
      </c>
      <c r="E3" s="43"/>
      <c r="F3" s="43" t="s">
        <v>3</v>
      </c>
      <c r="G3" s="43"/>
      <c r="H3" s="43"/>
      <c r="I3" s="43"/>
      <c r="J3" s="43" t="s">
        <v>3</v>
      </c>
    </row>
    <row r="4" spans="1:10" s="408" customFormat="1" ht="31">
      <c r="D4" s="144" t="s">
        <v>6</v>
      </c>
      <c r="E4" s="409"/>
      <c r="F4" s="144" t="s">
        <v>6</v>
      </c>
      <c r="G4" s="409"/>
      <c r="H4" s="144" t="s">
        <v>7</v>
      </c>
      <c r="I4" s="409"/>
      <c r="J4" s="144" t="s">
        <v>43</v>
      </c>
    </row>
    <row r="5" spans="1:10" s="122" customFormat="1" ht="15.5">
      <c r="D5" s="119" t="s">
        <v>9</v>
      </c>
      <c r="E5" s="101"/>
      <c r="F5" s="119" t="s">
        <v>9</v>
      </c>
      <c r="G5" s="101"/>
      <c r="H5" s="119" t="s">
        <v>9</v>
      </c>
      <c r="I5" s="101"/>
      <c r="J5" s="119" t="s">
        <v>9</v>
      </c>
    </row>
    <row r="6" spans="1:10" ht="15.5">
      <c r="B6" s="100" t="s">
        <v>461</v>
      </c>
    </row>
    <row r="7" spans="1:10" ht="15.5">
      <c r="B7" s="35" t="s">
        <v>462</v>
      </c>
      <c r="C7" s="9"/>
      <c r="D7" s="16"/>
      <c r="E7" s="16"/>
      <c r="F7" s="99"/>
      <c r="G7" s="16"/>
      <c r="H7" s="16"/>
      <c r="I7" s="16"/>
      <c r="J7" s="16"/>
    </row>
    <row r="8" spans="1:10" ht="15.5">
      <c r="B8" s="102" t="s">
        <v>463</v>
      </c>
      <c r="C8" s="9"/>
      <c r="D8" s="36">
        <v>24.150000000000002</v>
      </c>
      <c r="E8" s="9"/>
      <c r="F8" s="36">
        <v>25.357500000000002</v>
      </c>
      <c r="G8" s="16"/>
      <c r="H8" s="34">
        <v>0</v>
      </c>
      <c r="I8" s="16"/>
      <c r="J8" s="16">
        <f>+F8+H8</f>
        <v>25.357500000000002</v>
      </c>
    </row>
    <row r="9" spans="1:10" ht="15.5">
      <c r="B9" s="102" t="s">
        <v>464</v>
      </c>
      <c r="C9" s="9"/>
      <c r="D9" s="36">
        <v>27.3</v>
      </c>
      <c r="E9" s="9"/>
      <c r="F9" s="36">
        <v>28.665000000000003</v>
      </c>
      <c r="G9" s="16"/>
      <c r="H9" s="34">
        <v>0</v>
      </c>
      <c r="I9" s="16"/>
      <c r="J9" s="16">
        <f t="shared" ref="J9:J17" si="0">+F9+H9</f>
        <v>28.665000000000003</v>
      </c>
    </row>
    <row r="10" spans="1:10" ht="15.5">
      <c r="B10" s="102" t="s">
        <v>465</v>
      </c>
      <c r="C10" s="9"/>
      <c r="D10" s="36">
        <v>18.375</v>
      </c>
      <c r="E10" s="9"/>
      <c r="F10" s="36">
        <v>19.293749999999999</v>
      </c>
      <c r="G10" s="16"/>
      <c r="H10" s="34">
        <v>0</v>
      </c>
      <c r="I10" s="16"/>
      <c r="J10" s="16">
        <f t="shared" si="0"/>
        <v>19.293749999999999</v>
      </c>
    </row>
    <row r="11" spans="1:10" ht="15.5">
      <c r="B11" s="102" t="s">
        <v>466</v>
      </c>
      <c r="C11" s="9"/>
      <c r="D11" s="36">
        <v>21.525000000000002</v>
      </c>
      <c r="E11" s="9"/>
      <c r="F11" s="36">
        <v>22.601250000000004</v>
      </c>
      <c r="G11" s="16"/>
      <c r="H11" s="34">
        <v>0</v>
      </c>
      <c r="I11" s="16"/>
      <c r="J11" s="16">
        <f t="shared" si="0"/>
        <v>22.601250000000004</v>
      </c>
    </row>
    <row r="12" spans="1:10" ht="15.5">
      <c r="B12" s="102" t="s">
        <v>467</v>
      </c>
      <c r="C12" s="9"/>
      <c r="D12" s="36">
        <v>10.5</v>
      </c>
      <c r="E12" s="9"/>
      <c r="F12" s="36">
        <v>11.025</v>
      </c>
      <c r="G12" s="16"/>
      <c r="H12" s="34">
        <v>0</v>
      </c>
      <c r="I12" s="16"/>
      <c r="J12" s="16">
        <f t="shared" si="0"/>
        <v>11.025</v>
      </c>
    </row>
    <row r="13" spans="1:10" ht="15.5">
      <c r="B13" s="103" t="s">
        <v>468</v>
      </c>
      <c r="C13" s="9"/>
      <c r="D13" s="36">
        <v>13.125</v>
      </c>
      <c r="E13" s="9"/>
      <c r="F13" s="36">
        <v>13.78125</v>
      </c>
      <c r="G13" s="16"/>
      <c r="H13" s="34">
        <v>0</v>
      </c>
      <c r="I13" s="16"/>
      <c r="J13" s="16">
        <f t="shared" si="0"/>
        <v>13.78125</v>
      </c>
    </row>
    <row r="14" spans="1:10" ht="15.5">
      <c r="B14" s="103" t="s">
        <v>469</v>
      </c>
      <c r="C14" s="9"/>
      <c r="D14" s="36">
        <v>10.5</v>
      </c>
      <c r="E14" s="9"/>
      <c r="F14" s="36">
        <v>11.025</v>
      </c>
      <c r="G14" s="16"/>
      <c r="H14" s="34">
        <v>0</v>
      </c>
      <c r="I14" s="16"/>
      <c r="J14" s="16">
        <f t="shared" si="0"/>
        <v>11.025</v>
      </c>
    </row>
    <row r="15" spans="1:10" ht="15.5">
      <c r="B15" s="102" t="s">
        <v>470</v>
      </c>
      <c r="C15" s="9"/>
      <c r="D15" s="36">
        <v>12.075000000000001</v>
      </c>
      <c r="E15" s="9"/>
      <c r="F15" s="36">
        <v>12.678750000000001</v>
      </c>
      <c r="G15" s="16"/>
      <c r="H15" s="34">
        <v>0</v>
      </c>
      <c r="I15" s="16"/>
      <c r="J15" s="16">
        <f t="shared" si="0"/>
        <v>12.678750000000001</v>
      </c>
    </row>
    <row r="16" spans="1:10" ht="15.5">
      <c r="B16" s="102" t="s">
        <v>471</v>
      </c>
      <c r="C16" s="9"/>
      <c r="D16" s="36">
        <v>19.425000000000001</v>
      </c>
      <c r="E16" s="9"/>
      <c r="F16" s="36">
        <v>20.396250000000002</v>
      </c>
      <c r="G16" s="16"/>
      <c r="H16" s="34">
        <v>0</v>
      </c>
      <c r="I16" s="16"/>
      <c r="J16" s="16">
        <f t="shared" si="0"/>
        <v>20.396250000000002</v>
      </c>
    </row>
    <row r="17" spans="2:10" ht="15.5">
      <c r="B17" s="103" t="s">
        <v>472</v>
      </c>
      <c r="C17" s="9"/>
      <c r="D17" s="36">
        <v>21.525000000000002</v>
      </c>
      <c r="E17" s="9"/>
      <c r="F17" s="36">
        <v>22.601250000000004</v>
      </c>
      <c r="G17" s="16"/>
      <c r="H17" s="34">
        <v>0</v>
      </c>
      <c r="I17" s="16"/>
      <c r="J17" s="16">
        <f t="shared" si="0"/>
        <v>22.601250000000004</v>
      </c>
    </row>
    <row r="18" spans="2:10" ht="15.5">
      <c r="B18" s="9"/>
      <c r="C18" s="9"/>
      <c r="D18" s="36"/>
      <c r="E18" s="9"/>
      <c r="F18" s="36"/>
      <c r="G18" s="16"/>
      <c r="H18" s="34"/>
      <c r="I18" s="16"/>
      <c r="J18" s="16"/>
    </row>
    <row r="19" spans="2:10" ht="15.5">
      <c r="B19" s="35" t="s">
        <v>473</v>
      </c>
      <c r="C19" s="9"/>
      <c r="D19" s="99"/>
      <c r="E19" s="16"/>
      <c r="F19" s="99"/>
      <c r="G19" s="16"/>
      <c r="H19" s="16"/>
      <c r="I19" s="16"/>
      <c r="J19" s="16"/>
    </row>
    <row r="20" spans="2:10" ht="15.5">
      <c r="B20" s="103" t="s">
        <v>463</v>
      </c>
      <c r="C20" s="9"/>
      <c r="D20" s="36">
        <v>26.25</v>
      </c>
      <c r="E20" s="16"/>
      <c r="F20" s="36">
        <v>27.5625</v>
      </c>
      <c r="G20" s="16"/>
      <c r="H20" s="34">
        <v>0</v>
      </c>
      <c r="I20" s="16"/>
      <c r="J20" s="16">
        <f>F20+H20</f>
        <v>27.5625</v>
      </c>
    </row>
    <row r="21" spans="2:10" ht="15.5">
      <c r="B21" s="103" t="s">
        <v>474</v>
      </c>
      <c r="C21" s="9"/>
      <c r="D21" s="36">
        <v>29.925000000000001</v>
      </c>
      <c r="E21" s="16"/>
      <c r="F21" s="36">
        <v>31.421250000000001</v>
      </c>
      <c r="G21" s="16"/>
      <c r="H21" s="34">
        <v>0</v>
      </c>
      <c r="I21" s="16"/>
      <c r="J21" s="16">
        <f t="shared" ref="J21:J29" si="1">F21+H21</f>
        <v>31.421250000000001</v>
      </c>
    </row>
    <row r="22" spans="2:10" ht="15.5">
      <c r="B22" s="103" t="s">
        <v>465</v>
      </c>
      <c r="C22" s="9"/>
      <c r="D22" s="36">
        <v>20.475000000000001</v>
      </c>
      <c r="E22" s="16"/>
      <c r="F22" s="36">
        <v>21.498750000000001</v>
      </c>
      <c r="G22" s="16"/>
      <c r="H22" s="34">
        <v>0</v>
      </c>
      <c r="I22" s="16"/>
      <c r="J22" s="16">
        <f t="shared" ref="J22:J25" si="2">F22+H22</f>
        <v>21.498750000000001</v>
      </c>
    </row>
    <row r="23" spans="2:10" ht="15.5">
      <c r="B23" s="103" t="s">
        <v>475</v>
      </c>
      <c r="C23" s="9"/>
      <c r="D23" s="36">
        <v>24.150000000000002</v>
      </c>
      <c r="E23" s="16"/>
      <c r="F23" s="36">
        <v>25.357500000000002</v>
      </c>
      <c r="G23" s="16"/>
      <c r="H23" s="34">
        <v>0</v>
      </c>
      <c r="I23" s="16"/>
      <c r="J23" s="16">
        <f t="shared" si="2"/>
        <v>25.357500000000002</v>
      </c>
    </row>
    <row r="24" spans="2:10" ht="15.5">
      <c r="B24" s="103" t="s">
        <v>467</v>
      </c>
      <c r="C24" s="9"/>
      <c r="D24" s="36">
        <v>13.125</v>
      </c>
      <c r="E24" s="16"/>
      <c r="F24" s="36">
        <v>13.78125</v>
      </c>
      <c r="G24" s="16"/>
      <c r="H24" s="34">
        <v>0</v>
      </c>
      <c r="I24" s="16"/>
      <c r="J24" s="16">
        <f t="shared" si="2"/>
        <v>13.78125</v>
      </c>
    </row>
    <row r="25" spans="2:10" ht="15.5">
      <c r="B25" s="103" t="s">
        <v>476</v>
      </c>
      <c r="C25" s="9"/>
      <c r="D25" s="36">
        <v>15.75</v>
      </c>
      <c r="E25" s="16"/>
      <c r="F25" s="36">
        <v>16.537500000000001</v>
      </c>
      <c r="G25" s="16"/>
      <c r="H25" s="34">
        <v>0</v>
      </c>
      <c r="I25" s="16"/>
      <c r="J25" s="16">
        <f t="shared" si="2"/>
        <v>16.537500000000001</v>
      </c>
    </row>
    <row r="26" spans="2:10" ht="15.5">
      <c r="B26" s="103" t="s">
        <v>469</v>
      </c>
      <c r="C26" s="9"/>
      <c r="D26" s="36">
        <v>13.125</v>
      </c>
      <c r="E26" s="16"/>
      <c r="F26" s="36">
        <v>13.78125</v>
      </c>
      <c r="G26" s="16"/>
      <c r="H26" s="34">
        <v>0</v>
      </c>
      <c r="I26" s="16"/>
      <c r="J26" s="16">
        <f t="shared" si="1"/>
        <v>13.78125</v>
      </c>
    </row>
    <row r="27" spans="2:10" ht="15.5">
      <c r="B27" s="103" t="s">
        <v>477</v>
      </c>
      <c r="C27" s="9"/>
      <c r="D27" s="36">
        <v>14.700000000000001</v>
      </c>
      <c r="E27" s="16"/>
      <c r="F27" s="36">
        <v>15.435000000000002</v>
      </c>
      <c r="G27" s="16"/>
      <c r="H27" s="34">
        <v>0</v>
      </c>
      <c r="I27" s="16"/>
      <c r="J27" s="16">
        <f t="shared" si="1"/>
        <v>15.435000000000002</v>
      </c>
    </row>
    <row r="28" spans="2:10" ht="15.5">
      <c r="B28" s="103" t="s">
        <v>478</v>
      </c>
      <c r="C28" s="9"/>
      <c r="D28" s="36">
        <v>20.475000000000001</v>
      </c>
      <c r="E28" s="16"/>
      <c r="F28" s="36">
        <v>21.498750000000001</v>
      </c>
      <c r="G28" s="16"/>
      <c r="H28" s="34">
        <v>0</v>
      </c>
      <c r="I28" s="16"/>
      <c r="J28" s="16">
        <f t="shared" si="1"/>
        <v>21.498750000000001</v>
      </c>
    </row>
    <row r="29" spans="2:10" ht="15.5">
      <c r="B29" s="103" t="s">
        <v>479</v>
      </c>
      <c r="C29" s="9"/>
      <c r="D29" s="36">
        <v>24.150000000000002</v>
      </c>
      <c r="E29" s="16"/>
      <c r="F29" s="36">
        <v>25.357500000000002</v>
      </c>
      <c r="G29" s="16"/>
      <c r="H29" s="34">
        <v>0</v>
      </c>
      <c r="I29" s="16"/>
      <c r="J29" s="16">
        <f t="shared" si="1"/>
        <v>25.357500000000002</v>
      </c>
    </row>
    <row r="30" spans="2:10" ht="15.5">
      <c r="B30" s="9" t="s">
        <v>480</v>
      </c>
      <c r="C30" s="9"/>
      <c r="D30" s="36">
        <v>57.75</v>
      </c>
      <c r="E30" s="16"/>
      <c r="F30" s="36">
        <v>60.637500000000003</v>
      </c>
      <c r="G30" s="16"/>
      <c r="H30" s="34">
        <v>0</v>
      </c>
      <c r="I30" s="16"/>
      <c r="J30" s="16">
        <f t="shared" ref="J30" si="3">F30+H30</f>
        <v>60.637500000000003</v>
      </c>
    </row>
    <row r="31" spans="2:10" ht="15.5">
      <c r="B31" s="83" t="s">
        <v>481</v>
      </c>
      <c r="C31" s="9"/>
      <c r="D31" s="16"/>
      <c r="E31" s="16"/>
      <c r="F31" s="37"/>
      <c r="G31" s="16"/>
      <c r="H31" s="16"/>
      <c r="I31" s="16"/>
      <c r="J31" s="38"/>
    </row>
    <row r="32" spans="2:10" ht="15.5">
      <c r="B32" s="83" t="s">
        <v>482</v>
      </c>
      <c r="C32" s="9"/>
      <c r="D32" s="16"/>
      <c r="E32" s="16"/>
      <c r="F32" s="37"/>
      <c r="G32" s="16"/>
      <c r="H32" s="16"/>
      <c r="I32" s="16"/>
      <c r="J32" s="38"/>
    </row>
    <row r="33" spans="2:10" ht="15.5">
      <c r="B33" s="83" t="s">
        <v>483</v>
      </c>
      <c r="C33" s="9"/>
      <c r="D33" s="16"/>
      <c r="E33" s="16"/>
      <c r="F33" s="37"/>
      <c r="G33" s="16"/>
      <c r="H33" s="16"/>
      <c r="I33" s="16"/>
      <c r="J33" s="38"/>
    </row>
    <row r="34" spans="2:10" ht="15.5">
      <c r="B34" s="88"/>
      <c r="C34" s="88"/>
      <c r="D34" s="88"/>
      <c r="E34" s="88"/>
      <c r="F34" s="88"/>
      <c r="G34" s="88"/>
      <c r="H34" s="88"/>
      <c r="I34" s="88"/>
      <c r="J34" s="88"/>
    </row>
    <row r="35" spans="2:10" ht="15.5">
      <c r="B35" s="35" t="s">
        <v>484</v>
      </c>
      <c r="C35" s="88"/>
      <c r="D35" s="88"/>
      <c r="E35" s="88"/>
      <c r="F35" s="88"/>
      <c r="G35" s="88"/>
      <c r="H35" s="88"/>
      <c r="I35" s="88"/>
      <c r="J35" s="88"/>
    </row>
    <row r="36" spans="2:10" ht="15.5">
      <c r="B36" s="35" t="s">
        <v>485</v>
      </c>
      <c r="C36" s="88"/>
      <c r="D36" s="88"/>
      <c r="E36" s="88"/>
      <c r="F36" s="88"/>
      <c r="G36" s="88"/>
      <c r="H36" s="88"/>
      <c r="I36" s="88"/>
      <c r="J36" s="88"/>
    </row>
    <row r="37" spans="2:10" ht="15.5">
      <c r="B37" s="103" t="s">
        <v>486</v>
      </c>
      <c r="C37" s="88"/>
      <c r="D37" s="88">
        <v>2.31</v>
      </c>
      <c r="E37" s="88"/>
      <c r="F37" s="373">
        <v>2.4255000000000004</v>
      </c>
      <c r="G37" s="88"/>
      <c r="H37" s="34">
        <v>0</v>
      </c>
      <c r="I37" s="16"/>
      <c r="J37" s="16">
        <f t="shared" ref="J37:J38" si="4">F37+H37</f>
        <v>2.4255000000000004</v>
      </c>
    </row>
    <row r="38" spans="2:10" ht="15.5">
      <c r="B38" s="103" t="s">
        <v>487</v>
      </c>
      <c r="D38" s="88">
        <v>3.99</v>
      </c>
      <c r="F38" s="373">
        <v>4.1894999999999998</v>
      </c>
      <c r="H38" s="34">
        <v>0</v>
      </c>
      <c r="I38" s="16"/>
      <c r="J38" s="16">
        <f t="shared" si="4"/>
        <v>4.1894999999999998</v>
      </c>
    </row>
    <row r="40" spans="2:10" ht="15.5">
      <c r="B40" s="35" t="s">
        <v>488</v>
      </c>
    </row>
    <row r="41" spans="2:10" ht="15.5">
      <c r="B41" s="103" t="s">
        <v>489</v>
      </c>
      <c r="D41" s="36">
        <v>69.3</v>
      </c>
      <c r="E41" s="36"/>
      <c r="F41" s="36">
        <v>72.77</v>
      </c>
      <c r="H41" s="34">
        <v>0</v>
      </c>
      <c r="I41" s="16"/>
      <c r="J41" s="16">
        <f t="shared" ref="J41:J42" si="5">F41+H41</f>
        <v>72.77</v>
      </c>
    </row>
    <row r="42" spans="2:10" ht="15.5">
      <c r="B42" s="103" t="s">
        <v>490</v>
      </c>
      <c r="D42" s="36">
        <v>8.9250000000000007</v>
      </c>
      <c r="E42" s="36"/>
      <c r="F42" s="36">
        <v>9.3699999999999992</v>
      </c>
      <c r="H42" s="34">
        <v>0</v>
      </c>
      <c r="I42" s="16"/>
      <c r="J42" s="16">
        <f t="shared" si="5"/>
        <v>9.3699999999999992</v>
      </c>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1511-5D09-4723-8F35-5E36B5CD949B}">
  <sheetPr>
    <tabColor rgb="FF92D050"/>
  </sheetPr>
  <dimension ref="A2:M62"/>
  <sheetViews>
    <sheetView showGridLines="0" zoomScale="90" zoomScaleNormal="90" workbookViewId="0">
      <selection activeCell="F8" sqref="F8:F11"/>
    </sheetView>
  </sheetViews>
  <sheetFormatPr defaultColWidth="9.1796875" defaultRowHeight="15.5"/>
  <cols>
    <col min="1" max="1" width="9.1796875" style="9" customWidth="1"/>
    <col min="2" max="2" width="58.7265625" style="9" customWidth="1"/>
    <col min="3" max="3" width="3.7265625" style="9" customWidth="1"/>
    <col min="4" max="4" width="12.7265625" style="16" customWidth="1"/>
    <col min="5" max="5" width="3.7265625" style="16" customWidth="1"/>
    <col min="6" max="6" width="12.7265625" style="99" customWidth="1"/>
    <col min="7" max="7" width="3.7265625" style="99" customWidth="1"/>
    <col min="8" max="8" width="12.7265625" style="16" customWidth="1"/>
    <col min="9" max="9" width="3.7265625" style="16" customWidth="1"/>
    <col min="10" max="10" width="12.7265625" style="16" customWidth="1"/>
    <col min="11" max="11" width="15" style="9" bestFit="1" customWidth="1"/>
    <col min="12" max="12" width="2.54296875" style="9" customWidth="1"/>
    <col min="13" max="13" width="9.1796875" style="158"/>
    <col min="14" max="16384" width="9.1796875" style="9"/>
  </cols>
  <sheetData>
    <row r="2" spans="1:13" s="39" customFormat="1" ht="25.5" customHeight="1">
      <c r="A2" s="219"/>
      <c r="B2" s="174" t="s">
        <v>491</v>
      </c>
      <c r="D2" s="40"/>
      <c r="E2" s="40"/>
      <c r="F2" s="175"/>
      <c r="G2" s="175"/>
      <c r="H2" s="40"/>
      <c r="I2" s="40"/>
      <c r="J2" s="40"/>
      <c r="M2" s="159"/>
    </row>
    <row r="3" spans="1:13">
      <c r="D3" s="43" t="s">
        <v>5</v>
      </c>
      <c r="E3" s="43"/>
      <c r="F3" s="43" t="s">
        <v>3</v>
      </c>
      <c r="G3" s="43"/>
      <c r="H3" s="43"/>
      <c r="I3" s="43"/>
      <c r="J3" s="43" t="s">
        <v>3</v>
      </c>
      <c r="K3" s="43"/>
    </row>
    <row r="4" spans="1:13" s="170" customFormat="1" ht="31">
      <c r="B4" s="219" t="s">
        <v>247</v>
      </c>
      <c r="D4" s="412" t="s">
        <v>6</v>
      </c>
      <c r="E4" s="40"/>
      <c r="F4" s="412" t="s">
        <v>6</v>
      </c>
      <c r="G4" s="175"/>
      <c r="H4" s="413" t="s">
        <v>7</v>
      </c>
      <c r="I4" s="40"/>
      <c r="J4" s="412" t="s">
        <v>43</v>
      </c>
      <c r="K4" s="358"/>
      <c r="L4" s="358"/>
    </row>
    <row r="5" spans="1:13" s="121" customFormat="1">
      <c r="D5" s="119" t="s">
        <v>492</v>
      </c>
      <c r="E5" s="40"/>
      <c r="F5" s="119" t="s">
        <v>492</v>
      </c>
      <c r="G5" s="175"/>
      <c r="H5" s="411" t="s">
        <v>9</v>
      </c>
      <c r="I5" s="40"/>
      <c r="J5" s="411" t="s">
        <v>492</v>
      </c>
      <c r="K5" s="9"/>
      <c r="L5" s="9"/>
    </row>
    <row r="6" spans="1:13">
      <c r="A6" s="32"/>
      <c r="B6" s="32" t="s">
        <v>493</v>
      </c>
      <c r="H6" s="34"/>
      <c r="I6" s="34"/>
      <c r="J6" s="44"/>
      <c r="K6" s="16"/>
      <c r="L6" s="16"/>
    </row>
    <row r="7" spans="1:13" ht="7.5" customHeight="1">
      <c r="A7" s="32"/>
      <c r="H7" s="34"/>
      <c r="I7" s="34"/>
      <c r="J7" s="44"/>
      <c r="K7" s="16"/>
      <c r="L7" s="16"/>
    </row>
    <row r="8" spans="1:13">
      <c r="B8" s="9" t="s">
        <v>494</v>
      </c>
      <c r="C8" s="170" t="s">
        <v>495</v>
      </c>
      <c r="D8" s="16">
        <v>65</v>
      </c>
      <c r="F8" s="16">
        <v>65</v>
      </c>
      <c r="H8" s="34">
        <v>0</v>
      </c>
      <c r="I8" s="34"/>
      <c r="J8" s="16">
        <f>F8+H8</f>
        <v>65</v>
      </c>
      <c r="K8" s="16"/>
      <c r="L8" s="16"/>
    </row>
    <row r="9" spans="1:13">
      <c r="B9" s="9" t="s">
        <v>496</v>
      </c>
      <c r="C9" s="170" t="s">
        <v>495</v>
      </c>
      <c r="D9" s="16">
        <v>45</v>
      </c>
      <c r="F9" s="16">
        <v>45</v>
      </c>
      <c r="H9" s="34">
        <v>0</v>
      </c>
      <c r="I9" s="34"/>
      <c r="J9" s="16">
        <f>F9+H9</f>
        <v>45</v>
      </c>
      <c r="K9" s="16"/>
      <c r="L9" s="16"/>
    </row>
    <row r="10" spans="1:13">
      <c r="B10" s="9" t="s">
        <v>497</v>
      </c>
      <c r="C10" s="170" t="s">
        <v>495</v>
      </c>
      <c r="D10" s="16">
        <v>75</v>
      </c>
      <c r="F10" s="16">
        <v>75</v>
      </c>
      <c r="H10" s="34">
        <v>0</v>
      </c>
      <c r="I10" s="34"/>
      <c r="J10" s="16">
        <f>F10+H10</f>
        <v>75</v>
      </c>
      <c r="K10" s="16"/>
      <c r="L10" s="16"/>
    </row>
    <row r="11" spans="1:13">
      <c r="B11" s="9" t="s">
        <v>498</v>
      </c>
      <c r="C11" s="170" t="s">
        <v>495</v>
      </c>
      <c r="D11" s="16">
        <v>45</v>
      </c>
      <c r="F11" s="16">
        <v>45</v>
      </c>
      <c r="H11" s="34">
        <v>0</v>
      </c>
      <c r="I11" s="34"/>
      <c r="J11" s="16">
        <f>F11+H11</f>
        <v>45</v>
      </c>
      <c r="K11" s="16"/>
      <c r="L11" s="16"/>
    </row>
    <row r="12" spans="1:13" ht="10.5" customHeight="1">
      <c r="H12" s="34"/>
      <c r="I12" s="34"/>
      <c r="K12" s="16"/>
      <c r="L12" s="16"/>
    </row>
    <row r="13" spans="1:13">
      <c r="B13" s="9" t="s">
        <v>499</v>
      </c>
      <c r="H13" s="34"/>
      <c r="I13" s="34"/>
      <c r="J13" s="44"/>
      <c r="K13" s="16"/>
      <c r="L13" s="16"/>
    </row>
    <row r="14" spans="1:13">
      <c r="D14" s="34"/>
      <c r="E14" s="34"/>
      <c r="H14" s="34"/>
      <c r="I14" s="34"/>
      <c r="J14" s="45"/>
      <c r="K14" s="16"/>
      <c r="L14" s="16"/>
    </row>
    <row r="16" spans="1:13">
      <c r="D16" s="9"/>
      <c r="E16" s="9"/>
      <c r="F16" s="9"/>
      <c r="G16" s="9"/>
      <c r="H16" s="9"/>
      <c r="I16" s="9"/>
      <c r="J16" s="9"/>
      <c r="M16" s="9"/>
    </row>
    <row r="17" s="9" customFormat="1"/>
    <row r="20" s="9" customFormat="1"/>
    <row r="21" s="9" customFormat="1"/>
    <row r="61" spans="4:10">
      <c r="D61" s="37"/>
      <c r="E61" s="37"/>
      <c r="F61" s="37"/>
      <c r="G61" s="37"/>
      <c r="J61" s="38"/>
    </row>
    <row r="62" spans="4:10">
      <c r="D62" s="37"/>
      <c r="E62" s="37"/>
      <c r="F62" s="37"/>
      <c r="G62" s="37"/>
      <c r="J62" s="3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2B514-D297-4428-B878-A550E189FD92}">
  <sheetPr>
    <tabColor rgb="FF92D050"/>
  </sheetPr>
  <dimension ref="A2:J19"/>
  <sheetViews>
    <sheetView showGridLines="0" topLeftCell="A7" zoomScale="90" zoomScaleNormal="90" workbookViewId="0">
      <selection activeCell="H19" sqref="H19:J19"/>
    </sheetView>
  </sheetViews>
  <sheetFormatPr defaultRowHeight="12.5"/>
  <cols>
    <col min="1" max="1" width="9.26953125" customWidth="1"/>
    <col min="2" max="2" width="33.7265625" customWidth="1"/>
    <col min="3" max="3" width="3.7265625" customWidth="1"/>
    <col min="4" max="4" width="12.7265625" customWidth="1"/>
    <col min="5" max="5" width="3.7265625" customWidth="1"/>
    <col min="6" max="6" width="12.7265625" customWidth="1"/>
    <col min="7" max="7" width="3.7265625" customWidth="1"/>
    <col min="8" max="8" width="12.7265625" customWidth="1"/>
    <col min="9" max="9" width="3.7265625" customWidth="1"/>
    <col min="10" max="10" width="12.7265625" customWidth="1"/>
  </cols>
  <sheetData>
    <row r="2" spans="1:10" ht="23">
      <c r="A2" s="78"/>
      <c r="B2" s="123" t="s">
        <v>500</v>
      </c>
    </row>
    <row r="3" spans="1:10" ht="15.5">
      <c r="D3" s="43" t="s">
        <v>5</v>
      </c>
      <c r="E3" s="43"/>
      <c r="F3" s="43" t="s">
        <v>3</v>
      </c>
      <c r="G3" s="43"/>
      <c r="H3" s="43"/>
      <c r="I3" s="43"/>
      <c r="J3" s="43" t="s">
        <v>3</v>
      </c>
    </row>
    <row r="4" spans="1:10" s="408" customFormat="1" ht="31">
      <c r="D4" s="144" t="s">
        <v>6</v>
      </c>
      <c r="E4" s="409"/>
      <c r="F4" s="144" t="s">
        <v>6</v>
      </c>
      <c r="G4" s="409"/>
      <c r="H4" s="144" t="s">
        <v>7</v>
      </c>
      <c r="I4" s="409"/>
      <c r="J4" s="144" t="s">
        <v>43</v>
      </c>
    </row>
    <row r="5" spans="1:10" ht="14">
      <c r="D5" s="119" t="s">
        <v>9</v>
      </c>
      <c r="F5" s="119" t="s">
        <v>9</v>
      </c>
      <c r="H5" s="119" t="s">
        <v>9</v>
      </c>
      <c r="J5" s="119" t="s">
        <v>9</v>
      </c>
    </row>
    <row r="6" spans="1:10" ht="15.5">
      <c r="B6" s="32" t="s">
        <v>501</v>
      </c>
      <c r="C6" s="9"/>
      <c r="D6" s="16"/>
      <c r="E6" s="16"/>
      <c r="F6" s="37"/>
      <c r="G6" s="16"/>
      <c r="H6" s="16"/>
      <c r="I6" s="16"/>
      <c r="J6" s="38"/>
    </row>
    <row r="7" spans="1:10" ht="15.5">
      <c r="A7" s="9"/>
      <c r="B7" s="32" t="s">
        <v>502</v>
      </c>
      <c r="C7" s="9"/>
      <c r="D7" s="16"/>
      <c r="E7" s="16"/>
      <c r="F7" s="37"/>
      <c r="G7" s="16"/>
      <c r="H7" s="16"/>
      <c r="I7" s="16"/>
      <c r="J7" s="38"/>
    </row>
    <row r="8" spans="1:10" ht="15.5">
      <c r="A8" s="9"/>
      <c r="B8" s="98" t="s">
        <v>503</v>
      </c>
      <c r="C8" s="9"/>
      <c r="D8" s="99">
        <v>54.022500000000008</v>
      </c>
      <c r="E8" s="16"/>
      <c r="F8" s="99">
        <v>53.33</v>
      </c>
      <c r="G8" s="16"/>
      <c r="H8" s="16">
        <f>F8*0.2</f>
        <v>10.666</v>
      </c>
      <c r="I8" s="16"/>
      <c r="J8" s="16">
        <f>SUM(F8:I8)</f>
        <v>63.995999999999995</v>
      </c>
    </row>
    <row r="9" spans="1:10" s="30" customFormat="1" ht="15.5">
      <c r="A9" s="9"/>
      <c r="B9" s="98" t="s">
        <v>504</v>
      </c>
      <c r="C9" s="9"/>
      <c r="D9" s="99">
        <v>16.868250000000003</v>
      </c>
      <c r="E9" s="16"/>
      <c r="F9" s="99">
        <v>17.920000000000002</v>
      </c>
      <c r="G9" s="16"/>
      <c r="H9" s="16">
        <f>F9*0.2</f>
        <v>3.5840000000000005</v>
      </c>
      <c r="I9" s="16"/>
      <c r="J9" s="16">
        <f>SUM(F9:I9)</f>
        <v>21.504000000000001</v>
      </c>
    </row>
    <row r="10" spans="1:10" s="30" customFormat="1" ht="15.5">
      <c r="A10" s="9"/>
      <c r="B10" s="98" t="s">
        <v>505</v>
      </c>
      <c r="C10" s="9"/>
      <c r="D10" s="99">
        <v>27.011250000000004</v>
      </c>
      <c r="E10" s="16"/>
      <c r="F10" s="99">
        <v>27.5</v>
      </c>
      <c r="G10" s="16"/>
      <c r="H10" s="16">
        <f>F10*0.2</f>
        <v>5.5</v>
      </c>
      <c r="I10" s="16"/>
      <c r="J10" s="16">
        <f>SUM(F10:I10)</f>
        <v>33</v>
      </c>
    </row>
    <row r="11" spans="1:10" s="30" customFormat="1" ht="15.5">
      <c r="A11" s="9"/>
      <c r="B11" s="98" t="s">
        <v>506</v>
      </c>
      <c r="C11" s="9"/>
      <c r="D11" s="99">
        <v>16.868250000000003</v>
      </c>
      <c r="E11" s="16"/>
      <c r="F11" s="99">
        <v>17.920000000000002</v>
      </c>
      <c r="G11" s="16"/>
      <c r="H11" s="16">
        <f>F11*0.2</f>
        <v>3.5840000000000005</v>
      </c>
      <c r="I11" s="16"/>
      <c r="J11" s="16">
        <f>SUM(F11:I11)</f>
        <v>21.504000000000001</v>
      </c>
    </row>
    <row r="12" spans="1:10" s="30" customFormat="1" ht="15.5">
      <c r="A12" s="9"/>
      <c r="B12" s="98" t="s">
        <v>507</v>
      </c>
      <c r="C12" s="9"/>
      <c r="D12" s="99">
        <v>13.230000000000002</v>
      </c>
      <c r="E12" s="16"/>
      <c r="F12" s="99">
        <v>14.58</v>
      </c>
      <c r="G12" s="16"/>
      <c r="H12" s="16">
        <f>F12*0.2</f>
        <v>2.9160000000000004</v>
      </c>
      <c r="I12" s="16"/>
      <c r="J12" s="16">
        <f>SUM(F12:I12)</f>
        <v>17.496000000000002</v>
      </c>
    </row>
    <row r="13" spans="1:10" s="30" customFormat="1" ht="15.5">
      <c r="A13" s="9"/>
      <c r="B13" s="9"/>
      <c r="C13" s="9"/>
      <c r="D13" s="16"/>
      <c r="E13" s="16"/>
      <c r="F13" s="99"/>
      <c r="G13" s="16"/>
      <c r="H13" s="16"/>
      <c r="I13" s="16"/>
      <c r="J13" s="16"/>
    </row>
    <row r="14" spans="1:10" s="30" customFormat="1" ht="15.5">
      <c r="A14" s="9"/>
      <c r="B14" s="32"/>
      <c r="C14" s="9"/>
      <c r="D14" s="16"/>
      <c r="E14" s="16"/>
      <c r="F14" s="99"/>
      <c r="G14" s="16"/>
      <c r="H14" s="16"/>
      <c r="I14" s="16"/>
      <c r="J14" s="16"/>
    </row>
    <row r="15" spans="1:10" s="30" customFormat="1" ht="15.5">
      <c r="A15" s="9"/>
      <c r="B15" s="32" t="s">
        <v>508</v>
      </c>
      <c r="C15" s="9"/>
      <c r="D15" s="16"/>
      <c r="E15" s="16"/>
      <c r="F15" s="99"/>
      <c r="G15" s="16"/>
      <c r="H15" s="16"/>
      <c r="I15" s="16"/>
      <c r="J15" s="16"/>
    </row>
    <row r="16" spans="1:10" s="30" customFormat="1" ht="15.5">
      <c r="A16" s="9"/>
      <c r="B16" s="98" t="s">
        <v>509</v>
      </c>
      <c r="C16" s="9"/>
      <c r="D16" s="16"/>
      <c r="E16" s="16"/>
      <c r="F16" s="99">
        <v>341.67</v>
      </c>
      <c r="G16" s="16"/>
      <c r="H16" s="16">
        <f>F16*0.2</f>
        <v>68.334000000000003</v>
      </c>
      <c r="I16" s="16"/>
      <c r="J16" s="16">
        <f>SUM(F16:I16)</f>
        <v>410.00400000000002</v>
      </c>
    </row>
    <row r="17" spans="1:10" s="30" customFormat="1" ht="15.5">
      <c r="A17" s="9"/>
      <c r="B17" s="98" t="s">
        <v>510</v>
      </c>
      <c r="C17" s="9"/>
      <c r="D17" s="16"/>
      <c r="E17" s="16"/>
      <c r="F17" s="99">
        <v>525</v>
      </c>
      <c r="G17" s="16"/>
      <c r="H17" s="16">
        <f>F17*0.2</f>
        <v>105</v>
      </c>
      <c r="I17" s="16"/>
      <c r="J17" s="16">
        <f>SUM(F17:I17)</f>
        <v>630</v>
      </c>
    </row>
    <row r="18" spans="1:10" s="30" customFormat="1" ht="15.5">
      <c r="A18" s="9"/>
      <c r="B18" s="9"/>
      <c r="C18" s="9"/>
      <c r="D18" s="16"/>
      <c r="E18" s="16"/>
      <c r="F18" s="99"/>
      <c r="G18" s="16"/>
      <c r="H18" s="16"/>
      <c r="I18" s="16"/>
      <c r="J18" s="16"/>
    </row>
    <row r="19" spans="1:10" s="30" customFormat="1" ht="15.5">
      <c r="A19" s="9"/>
      <c r="B19" s="32" t="s">
        <v>511</v>
      </c>
      <c r="C19" s="9"/>
      <c r="D19" s="16"/>
      <c r="E19" s="16"/>
      <c r="F19" s="99">
        <v>162.5</v>
      </c>
      <c r="G19" s="16"/>
      <c r="H19" s="16">
        <f>F19*0.2</f>
        <v>32.5</v>
      </c>
      <c r="I19" s="16"/>
      <c r="J19" s="16">
        <f>SUM(F19:I19)</f>
        <v>195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pageSetUpPr fitToPage="1"/>
  </sheetPr>
  <dimension ref="A2:J19"/>
  <sheetViews>
    <sheetView showGridLines="0" topLeftCell="A3" zoomScale="90" zoomScaleNormal="90" zoomScaleSheetLayoutView="85" workbookViewId="0">
      <selection activeCell="D11" sqref="D11:F18"/>
    </sheetView>
  </sheetViews>
  <sheetFormatPr defaultColWidth="9.1796875" defaultRowHeight="15.5"/>
  <cols>
    <col min="1" max="1" width="9.26953125" style="22" customWidth="1"/>
    <col min="2" max="2" width="85.7265625" style="22" customWidth="1"/>
    <col min="3" max="3" width="3.54296875" style="22" customWidth="1"/>
    <col min="4" max="4" width="12.7265625" style="22" customWidth="1"/>
    <col min="5" max="5" width="3.54296875" style="22" customWidth="1"/>
    <col min="6" max="6" width="12.7265625" style="22" customWidth="1"/>
    <col min="7" max="7" width="3.54296875" style="22" customWidth="1"/>
    <col min="8" max="8" width="12.7265625" style="22" customWidth="1"/>
    <col min="9" max="9" width="3.54296875" style="22" customWidth="1"/>
    <col min="10" max="10" width="12.7265625" style="22" customWidth="1"/>
    <col min="11" max="16384" width="9.1796875" style="22"/>
  </cols>
  <sheetData>
    <row r="2" spans="1:10" ht="29.25" customHeight="1">
      <c r="A2" s="24"/>
      <c r="B2" s="131" t="s">
        <v>512</v>
      </c>
    </row>
    <row r="3" spans="1:10" ht="18" customHeight="1">
      <c r="B3" s="94"/>
      <c r="D3" s="43" t="s">
        <v>5</v>
      </c>
      <c r="E3" s="43"/>
      <c r="F3" s="43" t="s">
        <v>3</v>
      </c>
      <c r="G3" s="43"/>
      <c r="H3" s="43"/>
      <c r="I3" s="43"/>
      <c r="J3" s="43" t="s">
        <v>3</v>
      </c>
    </row>
    <row r="4" spans="1:10" s="90" customFormat="1" ht="31">
      <c r="D4" s="213" t="s">
        <v>6</v>
      </c>
      <c r="E4" s="79"/>
      <c r="F4" s="213" t="s">
        <v>6</v>
      </c>
      <c r="G4" s="364"/>
      <c r="H4" s="368" t="s">
        <v>7</v>
      </c>
      <c r="I4" s="364"/>
      <c r="J4" s="368" t="s">
        <v>43</v>
      </c>
    </row>
    <row r="5" spans="1:10">
      <c r="D5" s="127" t="s">
        <v>9</v>
      </c>
      <c r="E5" s="127"/>
      <c r="F5" s="127" t="s">
        <v>9</v>
      </c>
      <c r="G5" s="127"/>
      <c r="H5" s="127" t="s">
        <v>9</v>
      </c>
      <c r="I5" s="127"/>
      <c r="J5" s="127" t="s">
        <v>9</v>
      </c>
    </row>
    <row r="6" spans="1:10">
      <c r="B6" s="26" t="s">
        <v>513</v>
      </c>
      <c r="D6" s="20"/>
      <c r="E6" s="20"/>
      <c r="F6" s="20"/>
      <c r="G6" s="20"/>
      <c r="H6" s="20"/>
      <c r="I6" s="20"/>
      <c r="J6" s="20"/>
    </row>
    <row r="7" spans="1:10">
      <c r="B7" s="25" t="s">
        <v>514</v>
      </c>
      <c r="D7" s="22">
        <v>28.35</v>
      </c>
      <c r="F7" s="22">
        <v>30.19</v>
      </c>
      <c r="H7" s="22">
        <v>0</v>
      </c>
      <c r="I7" s="16"/>
      <c r="J7" s="22">
        <f t="shared" ref="J7" si="0">F7+H7</f>
        <v>30.19</v>
      </c>
    </row>
    <row r="9" spans="1:10">
      <c r="B9" s="26" t="s">
        <v>515</v>
      </c>
    </row>
    <row r="10" spans="1:10">
      <c r="B10" s="87" t="s">
        <v>516</v>
      </c>
      <c r="I10" s="16"/>
    </row>
    <row r="11" spans="1:10">
      <c r="B11" s="87" t="s">
        <v>517</v>
      </c>
      <c r="D11" s="22">
        <v>28.35</v>
      </c>
      <c r="F11" s="22">
        <v>30.19275</v>
      </c>
      <c r="H11" s="22">
        <v>0</v>
      </c>
      <c r="I11" s="16"/>
      <c r="J11" s="22">
        <f t="shared" ref="J11:J18" si="1">F11+H11</f>
        <v>30.19275</v>
      </c>
    </row>
    <row r="12" spans="1:10">
      <c r="B12" s="87" t="s">
        <v>518</v>
      </c>
      <c r="D12" s="22">
        <v>42</v>
      </c>
      <c r="F12" s="22">
        <v>44.73</v>
      </c>
      <c r="H12" s="22">
        <v>0</v>
      </c>
      <c r="I12" s="16"/>
      <c r="J12" s="22">
        <f t="shared" si="1"/>
        <v>44.73</v>
      </c>
    </row>
    <row r="13" spans="1:10">
      <c r="B13" s="87" t="s">
        <v>519</v>
      </c>
      <c r="D13" s="22">
        <v>55.65</v>
      </c>
      <c r="F13" s="22">
        <v>59.267250000000004</v>
      </c>
      <c r="H13" s="22">
        <v>0</v>
      </c>
      <c r="I13" s="16"/>
      <c r="J13" s="22">
        <f t="shared" si="1"/>
        <v>59.267250000000004</v>
      </c>
    </row>
    <row r="14" spans="1:10">
      <c r="B14" s="87" t="s">
        <v>520</v>
      </c>
      <c r="D14" s="22">
        <v>69.3</v>
      </c>
      <c r="F14" s="22">
        <v>73.80449999999999</v>
      </c>
      <c r="H14" s="22">
        <v>0</v>
      </c>
      <c r="I14" s="16"/>
      <c r="J14" s="22">
        <f>F14+H14</f>
        <v>73.80449999999999</v>
      </c>
    </row>
    <row r="15" spans="1:10">
      <c r="B15" s="87" t="s">
        <v>521</v>
      </c>
      <c r="D15" s="22">
        <v>82.95</v>
      </c>
      <c r="F15" s="22">
        <v>88.341750000000005</v>
      </c>
      <c r="H15" s="22">
        <v>0</v>
      </c>
      <c r="I15" s="16"/>
      <c r="J15" s="22">
        <f t="shared" si="1"/>
        <v>88.341750000000005</v>
      </c>
    </row>
    <row r="16" spans="1:10">
      <c r="B16" s="87" t="s">
        <v>522</v>
      </c>
      <c r="D16" s="22">
        <v>96.6</v>
      </c>
      <c r="F16" s="22">
        <v>102.879</v>
      </c>
      <c r="H16" s="22">
        <v>0</v>
      </c>
      <c r="I16" s="16"/>
      <c r="J16" s="22">
        <f t="shared" si="1"/>
        <v>102.879</v>
      </c>
    </row>
    <row r="17" spans="2:10">
      <c r="B17" s="87" t="s">
        <v>523</v>
      </c>
      <c r="D17" s="22">
        <v>110.25</v>
      </c>
      <c r="F17" s="22">
        <v>117.41625000000001</v>
      </c>
      <c r="H17" s="22">
        <v>0</v>
      </c>
      <c r="I17" s="16"/>
      <c r="J17" s="22">
        <f t="shared" si="1"/>
        <v>117.41625000000001</v>
      </c>
    </row>
    <row r="18" spans="2:10">
      <c r="B18" s="22" t="s">
        <v>524</v>
      </c>
      <c r="D18" s="22">
        <v>13.65</v>
      </c>
      <c r="F18" s="22">
        <v>14.54</v>
      </c>
      <c r="H18" s="22">
        <v>0</v>
      </c>
      <c r="I18" s="16"/>
      <c r="J18" s="22">
        <f t="shared" si="1"/>
        <v>14.54</v>
      </c>
    </row>
    <row r="19" spans="2:10">
      <c r="H19" s="31"/>
      <c r="I19" s="31"/>
    </row>
  </sheetData>
  <phoneticPr fontId="2" type="noConversion"/>
  <printOptions horizontalCentered="1"/>
  <pageMargins left="0.74803149606299213" right="0.74803149606299213" top="0.98425196850393704" bottom="0.98425196850393704" header="0.51181102362204722" footer="0.51181102362204722"/>
  <pageSetup paperSize="9" scale="63" firstPageNumber="80" orientation="landscape" useFirstPageNumber="1" r:id="rId1"/>
  <headerFooter alignWithMargins="0">
    <oddFooter>&amp;C&amp;"Gill Sans MT Light,Regular"Page 12.15</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2:M23"/>
  <sheetViews>
    <sheetView showGridLines="0" topLeftCell="A8" zoomScale="90" zoomScaleNormal="90" zoomScaleSheetLayoutView="85" workbookViewId="0">
      <selection activeCell="N20" sqref="N20"/>
    </sheetView>
  </sheetViews>
  <sheetFormatPr defaultColWidth="9.1796875" defaultRowHeight="15.5"/>
  <cols>
    <col min="1" max="1" width="3.81640625" style="22" customWidth="1"/>
    <col min="2" max="2" width="3.7265625" style="22" customWidth="1"/>
    <col min="3" max="3" width="64.7265625" style="22" customWidth="1"/>
    <col min="4" max="4" width="3.54296875" style="22" customWidth="1"/>
    <col min="5" max="5" width="12.54296875" style="22" customWidth="1"/>
    <col min="6" max="6" width="3.54296875" style="22" customWidth="1"/>
    <col min="7" max="7" width="12.54296875" style="22" customWidth="1"/>
    <col min="8" max="8" width="3.54296875" style="22" customWidth="1"/>
    <col min="9" max="9" width="12.54296875" style="22" customWidth="1"/>
    <col min="10" max="10" width="3.54296875" style="22" customWidth="1"/>
    <col min="11" max="11" width="12.54296875" style="22" customWidth="1"/>
    <col min="12" max="16384" width="9.1796875" style="22"/>
  </cols>
  <sheetData>
    <row r="2" spans="1:13" s="90" customFormat="1" ht="20">
      <c r="C2" s="181" t="s">
        <v>525</v>
      </c>
    </row>
    <row r="3" spans="1:13" ht="18" customHeight="1">
      <c r="E3" s="41" t="s">
        <v>5</v>
      </c>
      <c r="F3" s="41"/>
      <c r="G3" s="41" t="s">
        <v>3</v>
      </c>
      <c r="H3" s="31"/>
      <c r="I3" s="31"/>
      <c r="J3" s="31"/>
      <c r="K3" s="41" t="s">
        <v>3</v>
      </c>
    </row>
    <row r="4" spans="1:13" s="365" customFormat="1" ht="31">
      <c r="D4" s="90"/>
      <c r="E4" s="213" t="s">
        <v>6</v>
      </c>
      <c r="F4" s="90"/>
      <c r="G4" s="213" t="s">
        <v>6</v>
      </c>
      <c r="H4" s="160"/>
      <c r="I4" s="368" t="s">
        <v>7</v>
      </c>
      <c r="J4" s="90"/>
      <c r="K4" s="368" t="s">
        <v>43</v>
      </c>
    </row>
    <row r="5" spans="1:13" s="26" customFormat="1">
      <c r="D5" s="100"/>
      <c r="E5" s="127" t="s">
        <v>9</v>
      </c>
      <c r="F5" s="127"/>
      <c r="G5" s="127" t="s">
        <v>9</v>
      </c>
      <c r="H5" s="182"/>
      <c r="I5" s="127" t="s">
        <v>9</v>
      </c>
      <c r="J5" s="182"/>
      <c r="K5" s="127" t="s">
        <v>9</v>
      </c>
    </row>
    <row r="6" spans="1:13">
      <c r="A6" s="26" t="s">
        <v>405</v>
      </c>
      <c r="I6" s="22" t="s">
        <v>11</v>
      </c>
    </row>
    <row r="7" spans="1:13">
      <c r="A7" s="26"/>
      <c r="B7" s="132" t="s">
        <v>526</v>
      </c>
    </row>
    <row r="8" spans="1:13">
      <c r="C8" s="29" t="s">
        <v>527</v>
      </c>
      <c r="D8" s="29"/>
      <c r="E8" s="22">
        <v>777.99999999999989</v>
      </c>
      <c r="F8" s="33"/>
      <c r="G8" s="22">
        <v>817</v>
      </c>
      <c r="I8" s="22">
        <v>0</v>
      </c>
      <c r="K8" s="385">
        <f>I8+G8</f>
        <v>817</v>
      </c>
    </row>
    <row r="9" spans="1:13">
      <c r="C9" s="29" t="s">
        <v>528</v>
      </c>
      <c r="D9" s="29"/>
      <c r="E9" s="22">
        <v>708</v>
      </c>
      <c r="F9" s="33"/>
      <c r="G9" s="22">
        <v>743.5</v>
      </c>
      <c r="I9" s="22">
        <v>0</v>
      </c>
      <c r="K9" s="385">
        <f>I9+G9</f>
        <v>743.5</v>
      </c>
      <c r="M9" s="22" t="s">
        <v>21</v>
      </c>
    </row>
    <row r="10" spans="1:13">
      <c r="C10" s="29" t="s">
        <v>529</v>
      </c>
      <c r="D10" s="29"/>
      <c r="E10" s="22">
        <v>482.99500000000006</v>
      </c>
      <c r="F10" s="33"/>
      <c r="G10" s="22">
        <v>507.5</v>
      </c>
      <c r="I10" s="22">
        <v>0</v>
      </c>
      <c r="K10" s="385">
        <f>I10+G10</f>
        <v>507.5</v>
      </c>
    </row>
    <row r="11" spans="1:13">
      <c r="C11" s="29" t="s">
        <v>530</v>
      </c>
      <c r="D11" s="29"/>
      <c r="E11" s="22">
        <v>410.0025</v>
      </c>
      <c r="F11" s="33"/>
      <c r="G11" s="22">
        <v>430.50262500000002</v>
      </c>
      <c r="I11" s="22">
        <v>0</v>
      </c>
      <c r="K11" s="385">
        <f>I11+G11</f>
        <v>430.50262500000002</v>
      </c>
    </row>
    <row r="12" spans="1:13" ht="8.25" customHeight="1">
      <c r="E12" s="33"/>
      <c r="F12" s="33"/>
      <c r="G12" s="33"/>
      <c r="K12" s="385"/>
    </row>
    <row r="13" spans="1:13" s="132" customFormat="1">
      <c r="B13" s="132" t="s">
        <v>531</v>
      </c>
      <c r="E13" s="183"/>
      <c r="F13" s="183"/>
      <c r="G13" s="183"/>
      <c r="K13" s="407"/>
    </row>
    <row r="14" spans="1:13">
      <c r="C14" s="22" t="s">
        <v>532</v>
      </c>
      <c r="E14" s="22">
        <v>8013.66</v>
      </c>
      <c r="F14" s="33"/>
      <c r="G14" s="22">
        <v>8835</v>
      </c>
      <c r="I14" s="22">
        <v>0</v>
      </c>
      <c r="K14" s="385">
        <f>I14+G14</f>
        <v>8835</v>
      </c>
    </row>
    <row r="15" spans="1:13" ht="9" customHeight="1">
      <c r="E15" s="33"/>
      <c r="F15" s="33"/>
      <c r="G15" s="33"/>
      <c r="K15" s="385"/>
    </row>
    <row r="16" spans="1:13">
      <c r="A16" s="26" t="s">
        <v>533</v>
      </c>
      <c r="E16" s="33"/>
      <c r="F16" s="33"/>
      <c r="G16" s="33"/>
      <c r="K16" s="385"/>
    </row>
    <row r="17" spans="2:11">
      <c r="B17" s="184" t="s">
        <v>534</v>
      </c>
      <c r="C17" s="85"/>
      <c r="E17" s="33"/>
      <c r="F17" s="33"/>
      <c r="G17" s="33"/>
      <c r="K17" s="385"/>
    </row>
    <row r="18" spans="2:11" ht="18" customHeight="1">
      <c r="B18" s="22" t="s">
        <v>535</v>
      </c>
      <c r="E18" s="22">
        <v>492.03</v>
      </c>
      <c r="F18" s="33"/>
      <c r="G18" s="22">
        <v>517</v>
      </c>
      <c r="I18" s="22">
        <v>0</v>
      </c>
      <c r="K18" s="385">
        <f>I18+G18</f>
        <v>517</v>
      </c>
    </row>
    <row r="19" spans="2:11">
      <c r="B19" s="22" t="s">
        <v>536</v>
      </c>
      <c r="E19" s="22">
        <v>36.891600000000004</v>
      </c>
      <c r="F19" s="33"/>
      <c r="G19" s="22">
        <v>39</v>
      </c>
      <c r="I19" s="22">
        <v>0</v>
      </c>
      <c r="K19" s="385">
        <f>I19+G19</f>
        <v>39</v>
      </c>
    </row>
    <row r="20" spans="2:11">
      <c r="B20" s="22" t="s">
        <v>537</v>
      </c>
      <c r="E20" s="22">
        <v>369.02249999999998</v>
      </c>
      <c r="G20" s="22">
        <v>388</v>
      </c>
      <c r="I20" s="22">
        <v>0</v>
      </c>
      <c r="K20" s="385">
        <f>I20+G20</f>
        <v>388</v>
      </c>
    </row>
    <row r="21" spans="2:11">
      <c r="B21" s="22" t="s">
        <v>538</v>
      </c>
      <c r="G21" s="22">
        <v>100</v>
      </c>
      <c r="I21" s="22">
        <v>0</v>
      </c>
      <c r="K21" s="385">
        <f t="shared" ref="K21:K23" si="0">I21+G21</f>
        <v>100</v>
      </c>
    </row>
    <row r="22" spans="2:11">
      <c r="B22" s="22" t="s">
        <v>539</v>
      </c>
      <c r="E22" s="22">
        <v>100</v>
      </c>
      <c r="G22" s="22">
        <v>500</v>
      </c>
      <c r="I22" s="22">
        <v>0</v>
      </c>
      <c r="K22" s="385">
        <f t="shared" si="0"/>
        <v>500</v>
      </c>
    </row>
    <row r="23" spans="2:11">
      <c r="B23" s="22" t="s">
        <v>540</v>
      </c>
      <c r="G23" s="22">
        <v>350</v>
      </c>
      <c r="I23" s="22">
        <v>0</v>
      </c>
      <c r="K23" s="385">
        <f t="shared" si="0"/>
        <v>350</v>
      </c>
    </row>
  </sheetData>
  <phoneticPr fontId="2" type="noConversion"/>
  <printOptions horizontalCentered="1"/>
  <pageMargins left="0.74803149606299213" right="0.74803149606299213" top="0.98425196850393704" bottom="0.98425196850393704" header="0.51181102362204722" footer="0.51181102362204722"/>
  <pageSetup paperSize="9" scale="78" firstPageNumber="80" orientation="landscape" useFirstPageNumber="1" r:id="rId1"/>
  <headerFooter alignWithMargins="0">
    <oddFooter>&amp;C&amp;"Gill Sans MT Light,Regular"Page 12.7</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1DF5B-B427-4DE4-9EDF-D826BEC7803A}">
  <sheetPr>
    <tabColor rgb="FF92D050"/>
    <pageSetUpPr fitToPage="1"/>
  </sheetPr>
  <dimension ref="A2:L64"/>
  <sheetViews>
    <sheetView showGridLines="0" topLeftCell="A48" zoomScale="90" zoomScaleNormal="90" zoomScaleSheetLayoutView="85" workbookViewId="0">
      <selection activeCell="B60" sqref="B60"/>
    </sheetView>
  </sheetViews>
  <sheetFormatPr defaultColWidth="9.1796875" defaultRowHeight="15.5"/>
  <cols>
    <col min="1" max="1" width="9.26953125" style="158" customWidth="1"/>
    <col min="2" max="2" width="91.7265625" style="158" customWidth="1"/>
    <col min="3" max="3" width="10" style="158" bestFit="1" customWidth="1"/>
    <col min="4" max="4" width="10.7265625" style="158" customWidth="1"/>
    <col min="5" max="5" width="12.7265625" style="158" customWidth="1"/>
    <col min="6" max="6" width="3.7265625" style="158" customWidth="1"/>
    <col min="7" max="7" width="12.7265625" style="158" customWidth="1"/>
    <col min="8" max="8" width="3.7265625" style="158" customWidth="1"/>
    <col min="9" max="9" width="12.7265625" style="158" customWidth="1"/>
    <col min="10" max="10" width="3.7265625" style="158" customWidth="1"/>
    <col min="11" max="11" width="12.7265625" style="158" customWidth="1"/>
    <col min="12" max="16384" width="9.1796875" style="158"/>
  </cols>
  <sheetData>
    <row r="2" spans="1:11" s="159" customFormat="1" ht="20">
      <c r="B2" s="115" t="s">
        <v>541</v>
      </c>
    </row>
    <row r="3" spans="1:11" s="159" customFormat="1" ht="11.25" customHeight="1">
      <c r="A3" s="308"/>
    </row>
    <row r="4" spans="1:11" s="22" customFormat="1" ht="18">
      <c r="B4" s="309" t="s">
        <v>542</v>
      </c>
      <c r="C4" s="159"/>
      <c r="D4" s="159"/>
      <c r="E4" s="41" t="s">
        <v>5</v>
      </c>
      <c r="F4" s="41"/>
      <c r="G4" s="41" t="s">
        <v>3</v>
      </c>
      <c r="H4" s="31"/>
      <c r="I4" s="31"/>
      <c r="J4" s="31"/>
      <c r="K4" s="41" t="s">
        <v>3</v>
      </c>
    </row>
    <row r="5" spans="1:11" s="90" customFormat="1" ht="31">
      <c r="B5" s="49" t="s">
        <v>543</v>
      </c>
      <c r="C5" s="159"/>
      <c r="D5" s="159"/>
      <c r="E5" s="213" t="s">
        <v>6</v>
      </c>
      <c r="F5" s="388"/>
      <c r="G5" s="213" t="s">
        <v>6</v>
      </c>
      <c r="H5" s="388"/>
      <c r="I5" s="397" t="s">
        <v>7</v>
      </c>
      <c r="J5" s="388"/>
      <c r="K5" s="144" t="s">
        <v>8</v>
      </c>
    </row>
    <row r="6" spans="1:11" s="22" customFormat="1">
      <c r="A6" s="9"/>
      <c r="C6" s="9"/>
      <c r="D6" s="9"/>
      <c r="E6" s="20" t="s">
        <v>544</v>
      </c>
      <c r="F6" s="20"/>
      <c r="G6" s="20" t="s">
        <v>544</v>
      </c>
      <c r="H6" s="20"/>
      <c r="I6" s="20" t="s">
        <v>545</v>
      </c>
      <c r="J6" s="20"/>
      <c r="K6" s="20" t="s">
        <v>546</v>
      </c>
    </row>
    <row r="7" spans="1:11" s="22" customFormat="1" ht="18">
      <c r="A7" s="9"/>
      <c r="B7" s="207" t="s">
        <v>547</v>
      </c>
    </row>
    <row r="8" spans="1:11" s="22" customFormat="1" ht="18" customHeight="1">
      <c r="A8" s="9"/>
      <c r="C8" s="188" t="s">
        <v>548</v>
      </c>
      <c r="D8" s="310" t="s">
        <v>548</v>
      </c>
      <c r="E8" s="36">
        <v>100</v>
      </c>
      <c r="F8" s="36"/>
      <c r="G8" s="36">
        <v>100</v>
      </c>
      <c r="H8" s="36"/>
      <c r="I8" s="311" t="s">
        <v>27</v>
      </c>
      <c r="J8" s="99"/>
      <c r="K8" s="163">
        <f t="shared" ref="K8:K14" si="0">+G8</f>
        <v>100</v>
      </c>
    </row>
    <row r="9" spans="1:11" s="22" customFormat="1" ht="18" customHeight="1">
      <c r="A9" s="9"/>
      <c r="C9" s="188" t="s">
        <v>549</v>
      </c>
      <c r="D9" s="310" t="s">
        <v>549</v>
      </c>
      <c r="E9" s="36">
        <v>190</v>
      </c>
      <c r="F9" s="36"/>
      <c r="G9" s="36">
        <v>190</v>
      </c>
      <c r="H9" s="36"/>
      <c r="I9" s="191" t="s">
        <v>27</v>
      </c>
      <c r="J9" s="99"/>
      <c r="K9" s="163">
        <f t="shared" si="0"/>
        <v>190</v>
      </c>
    </row>
    <row r="10" spans="1:11" s="22" customFormat="1" ht="18" customHeight="1">
      <c r="A10" s="9"/>
      <c r="C10" s="188" t="s">
        <v>550</v>
      </c>
      <c r="D10" s="310" t="s">
        <v>550</v>
      </c>
      <c r="E10" s="312">
        <v>315</v>
      </c>
      <c r="F10" s="312"/>
      <c r="G10" s="312">
        <v>315</v>
      </c>
      <c r="H10" s="36"/>
      <c r="I10" s="191" t="s">
        <v>27</v>
      </c>
      <c r="J10" s="99"/>
      <c r="K10" s="163">
        <f t="shared" si="0"/>
        <v>315</v>
      </c>
    </row>
    <row r="11" spans="1:11" s="22" customFormat="1" ht="18" customHeight="1">
      <c r="A11" s="9"/>
      <c r="C11" s="188" t="s">
        <v>551</v>
      </c>
      <c r="D11" s="310" t="s">
        <v>551</v>
      </c>
      <c r="E11" s="312">
        <v>450</v>
      </c>
      <c r="F11" s="312"/>
      <c r="G11" s="312">
        <v>450</v>
      </c>
      <c r="H11" s="36"/>
      <c r="I11" s="191" t="s">
        <v>27</v>
      </c>
      <c r="J11" s="99"/>
      <c r="K11" s="163">
        <f t="shared" si="0"/>
        <v>450</v>
      </c>
    </row>
    <row r="12" spans="1:11" s="22" customFormat="1" ht="18" customHeight="1">
      <c r="A12" s="9"/>
      <c r="B12" s="132" t="s">
        <v>552</v>
      </c>
      <c r="C12" s="188" t="s">
        <v>551</v>
      </c>
      <c r="D12" s="310" t="s">
        <v>551</v>
      </c>
      <c r="E12" s="312">
        <v>900</v>
      </c>
      <c r="F12" s="312"/>
      <c r="G12" s="312">
        <v>900</v>
      </c>
      <c r="H12" s="36"/>
      <c r="I12" s="191" t="s">
        <v>27</v>
      </c>
      <c r="J12" s="99"/>
      <c r="K12" s="163">
        <f t="shared" si="0"/>
        <v>900</v>
      </c>
    </row>
    <row r="13" spans="1:11" s="22" customFormat="1" ht="18" customHeight="1">
      <c r="A13" s="9"/>
      <c r="C13" s="188" t="s">
        <v>553</v>
      </c>
      <c r="D13" s="310" t="s">
        <v>553</v>
      </c>
      <c r="E13" s="312">
        <v>635</v>
      </c>
      <c r="F13" s="312"/>
      <c r="G13" s="312">
        <v>635</v>
      </c>
      <c r="H13" s="36"/>
      <c r="I13" s="191" t="s">
        <v>27</v>
      </c>
      <c r="J13" s="99"/>
      <c r="K13" s="163">
        <f t="shared" si="0"/>
        <v>635</v>
      </c>
    </row>
    <row r="14" spans="1:11" s="22" customFormat="1" ht="18" customHeight="1">
      <c r="A14" s="9"/>
      <c r="B14" s="132" t="s">
        <v>552</v>
      </c>
      <c r="C14" s="188" t="s">
        <v>553</v>
      </c>
      <c r="D14" s="310" t="s">
        <v>553</v>
      </c>
      <c r="E14" s="312">
        <v>1905</v>
      </c>
      <c r="F14" s="312"/>
      <c r="G14" s="312">
        <v>1905</v>
      </c>
      <c r="H14" s="36"/>
      <c r="I14" s="191" t="s">
        <v>27</v>
      </c>
      <c r="J14" s="99"/>
      <c r="K14" s="163">
        <f t="shared" si="0"/>
        <v>1905</v>
      </c>
    </row>
    <row r="15" spans="1:11" s="22" customFormat="1">
      <c r="D15" s="313"/>
      <c r="I15" s="93"/>
      <c r="K15" s="29"/>
    </row>
    <row r="16" spans="1:11" s="22" customFormat="1" ht="18">
      <c r="B16" s="207" t="s">
        <v>554</v>
      </c>
      <c r="D16" s="313"/>
      <c r="E16" s="108"/>
      <c r="F16" s="108"/>
      <c r="I16" s="93"/>
      <c r="K16" s="29"/>
    </row>
    <row r="17" spans="1:11" s="22" customFormat="1" ht="17.25" customHeight="1">
      <c r="B17" s="108"/>
      <c r="C17" s="188" t="s">
        <v>548</v>
      </c>
      <c r="D17" s="310" t="s">
        <v>548</v>
      </c>
      <c r="E17" s="312">
        <v>70</v>
      </c>
      <c r="F17" s="312"/>
      <c r="G17" s="312">
        <v>70</v>
      </c>
      <c r="H17" s="36"/>
      <c r="I17" s="191" t="s">
        <v>27</v>
      </c>
      <c r="J17" s="190"/>
      <c r="K17" s="163">
        <f t="shared" ref="K17:K23" si="1">+G17</f>
        <v>70</v>
      </c>
    </row>
    <row r="18" spans="1:11" s="22" customFormat="1" ht="17.25" customHeight="1">
      <c r="B18" s="108"/>
      <c r="C18" s="188" t="s">
        <v>549</v>
      </c>
      <c r="D18" s="310" t="s">
        <v>549</v>
      </c>
      <c r="E18" s="312">
        <v>180</v>
      </c>
      <c r="F18" s="312"/>
      <c r="G18" s="312">
        <v>180</v>
      </c>
      <c r="H18" s="36"/>
      <c r="I18" s="191" t="s">
        <v>27</v>
      </c>
      <c r="J18" s="190"/>
      <c r="K18" s="163">
        <f t="shared" si="1"/>
        <v>180</v>
      </c>
    </row>
    <row r="19" spans="1:11" s="22" customFormat="1" ht="17.25" customHeight="1">
      <c r="B19" s="108"/>
      <c r="C19" s="188" t="s">
        <v>550</v>
      </c>
      <c r="D19" s="310" t="s">
        <v>550</v>
      </c>
      <c r="E19" s="312">
        <v>295</v>
      </c>
      <c r="F19" s="312"/>
      <c r="G19" s="312">
        <v>295</v>
      </c>
      <c r="H19" s="36"/>
      <c r="I19" s="191" t="s">
        <v>27</v>
      </c>
      <c r="J19" s="190"/>
      <c r="K19" s="163">
        <f t="shared" si="1"/>
        <v>295</v>
      </c>
    </row>
    <row r="20" spans="1:11" s="22" customFormat="1" ht="17.25" customHeight="1">
      <c r="B20" s="108"/>
      <c r="C20" s="188" t="s">
        <v>551</v>
      </c>
      <c r="D20" s="310" t="s">
        <v>551</v>
      </c>
      <c r="E20" s="312">
        <v>320</v>
      </c>
      <c r="F20" s="312"/>
      <c r="G20" s="312">
        <v>320</v>
      </c>
      <c r="H20" s="36"/>
      <c r="I20" s="191" t="s">
        <v>27</v>
      </c>
      <c r="J20" s="190"/>
      <c r="K20" s="163">
        <f t="shared" si="1"/>
        <v>320</v>
      </c>
    </row>
    <row r="21" spans="1:11" s="22" customFormat="1" ht="17.25" customHeight="1">
      <c r="B21" s="132" t="s">
        <v>552</v>
      </c>
      <c r="C21" s="188" t="s">
        <v>551</v>
      </c>
      <c r="D21" s="310" t="s">
        <v>551</v>
      </c>
      <c r="E21" s="312">
        <v>640</v>
      </c>
      <c r="F21" s="312"/>
      <c r="G21" s="312">
        <v>640</v>
      </c>
      <c r="H21" s="36"/>
      <c r="I21" s="191" t="s">
        <v>27</v>
      </c>
      <c r="J21" s="190"/>
      <c r="K21" s="163">
        <f t="shared" si="1"/>
        <v>640</v>
      </c>
    </row>
    <row r="22" spans="1:11" s="22" customFormat="1" ht="17.25" customHeight="1">
      <c r="C22" s="188" t="s">
        <v>553</v>
      </c>
      <c r="D22" s="310" t="s">
        <v>553</v>
      </c>
      <c r="E22" s="312">
        <v>350</v>
      </c>
      <c r="F22" s="312"/>
      <c r="G22" s="312">
        <v>350</v>
      </c>
      <c r="H22" s="36"/>
      <c r="I22" s="191" t="s">
        <v>27</v>
      </c>
      <c r="J22" s="190"/>
      <c r="K22" s="163">
        <f t="shared" si="1"/>
        <v>350</v>
      </c>
    </row>
    <row r="23" spans="1:11" s="22" customFormat="1" ht="17.25" customHeight="1">
      <c r="B23" s="132" t="s">
        <v>552</v>
      </c>
      <c r="C23" s="188" t="s">
        <v>553</v>
      </c>
      <c r="D23" s="310" t="s">
        <v>553</v>
      </c>
      <c r="E23" s="312">
        <v>1050</v>
      </c>
      <c r="F23" s="312"/>
      <c r="G23" s="312">
        <v>1050</v>
      </c>
      <c r="H23" s="36"/>
      <c r="I23" s="191" t="s">
        <v>27</v>
      </c>
      <c r="J23" s="190"/>
      <c r="K23" s="163">
        <f t="shared" si="1"/>
        <v>1050</v>
      </c>
    </row>
    <row r="24" spans="1:11" s="22" customFormat="1">
      <c r="C24" s="190"/>
      <c r="D24" s="314"/>
      <c r="E24" s="190"/>
      <c r="F24" s="190"/>
      <c r="G24" s="190"/>
      <c r="H24" s="190"/>
      <c r="I24" s="191"/>
      <c r="J24" s="190"/>
      <c r="K24" s="190"/>
    </row>
    <row r="25" spans="1:11" s="22" customFormat="1" ht="18">
      <c r="A25" s="9"/>
      <c r="B25" s="207" t="s">
        <v>555</v>
      </c>
      <c r="C25" s="190"/>
      <c r="D25" s="314"/>
      <c r="E25" s="190"/>
      <c r="F25" s="190"/>
      <c r="G25" s="190"/>
      <c r="H25" s="190"/>
      <c r="I25" s="190"/>
      <c r="J25" s="190"/>
      <c r="K25" s="190"/>
    </row>
    <row r="26" spans="1:11" s="22" customFormat="1">
      <c r="A26" s="9"/>
      <c r="C26" s="188" t="s">
        <v>548</v>
      </c>
      <c r="D26" s="310" t="s">
        <v>548</v>
      </c>
      <c r="E26" s="36">
        <v>100</v>
      </c>
      <c r="F26" s="36"/>
      <c r="G26" s="36">
        <v>100</v>
      </c>
      <c r="H26" s="36"/>
      <c r="I26" s="311" t="s">
        <v>27</v>
      </c>
      <c r="J26" s="99"/>
      <c r="K26" s="163">
        <f>+G26</f>
        <v>100</v>
      </c>
    </row>
    <row r="27" spans="1:11" s="22" customFormat="1">
      <c r="A27" s="9"/>
      <c r="C27" s="188" t="s">
        <v>549</v>
      </c>
      <c r="D27" s="310" t="s">
        <v>549</v>
      </c>
      <c r="E27" s="36">
        <v>190</v>
      </c>
      <c r="F27" s="36"/>
      <c r="G27" s="36">
        <v>190</v>
      </c>
      <c r="H27" s="36"/>
      <c r="I27" s="191" t="s">
        <v>27</v>
      </c>
      <c r="J27" s="99"/>
      <c r="K27" s="163">
        <f>+G27</f>
        <v>190</v>
      </c>
    </row>
    <row r="28" spans="1:11" s="22" customFormat="1" ht="16.5" customHeight="1">
      <c r="A28" s="9"/>
      <c r="C28" s="188" t="s">
        <v>550</v>
      </c>
      <c r="D28" s="310" t="s">
        <v>550</v>
      </c>
      <c r="E28" s="312">
        <v>315</v>
      </c>
      <c r="F28" s="312"/>
      <c r="G28" s="36">
        <v>315</v>
      </c>
      <c r="H28" s="36"/>
      <c r="I28" s="191" t="s">
        <v>27</v>
      </c>
      <c r="J28" s="99"/>
      <c r="K28" s="163">
        <f>+G28</f>
        <v>315</v>
      </c>
    </row>
    <row r="29" spans="1:11" s="22" customFormat="1" ht="16.5" customHeight="1">
      <c r="A29" s="9"/>
      <c r="C29" s="188" t="s">
        <v>551</v>
      </c>
      <c r="D29" s="310" t="s">
        <v>551</v>
      </c>
      <c r="E29" s="312">
        <v>450</v>
      </c>
      <c r="F29" s="312"/>
      <c r="G29" s="36">
        <v>450</v>
      </c>
      <c r="H29" s="36"/>
      <c r="I29" s="191" t="s">
        <v>27</v>
      </c>
      <c r="J29" s="99"/>
      <c r="K29" s="163">
        <f>+G29</f>
        <v>450</v>
      </c>
    </row>
    <row r="30" spans="1:11" s="22" customFormat="1" ht="16.5" customHeight="1">
      <c r="A30" s="9"/>
      <c r="C30" s="188" t="s">
        <v>553</v>
      </c>
      <c r="D30" s="310" t="s">
        <v>553</v>
      </c>
      <c r="E30" s="312">
        <v>635</v>
      </c>
      <c r="F30" s="312"/>
      <c r="G30" s="36">
        <v>635</v>
      </c>
      <c r="H30" s="36"/>
      <c r="I30" s="191" t="s">
        <v>27</v>
      </c>
      <c r="J30" s="99"/>
      <c r="K30" s="163">
        <f>+G30</f>
        <v>635</v>
      </c>
    </row>
    <row r="31" spans="1:11" s="22" customFormat="1" ht="16.5" customHeight="1">
      <c r="B31" s="315"/>
      <c r="C31" s="42"/>
      <c r="D31" s="316"/>
      <c r="E31" s="190"/>
      <c r="F31" s="190"/>
      <c r="G31" s="190"/>
      <c r="H31" s="190"/>
      <c r="I31" s="191"/>
      <c r="J31" s="190"/>
      <c r="K31" s="190"/>
    </row>
    <row r="32" spans="1:11" s="22" customFormat="1" ht="16.5" customHeight="1">
      <c r="B32" s="317" t="s">
        <v>556</v>
      </c>
      <c r="D32" s="313"/>
      <c r="E32" s="108"/>
      <c r="F32" s="108"/>
      <c r="K32" s="170"/>
    </row>
    <row r="33" spans="1:12" s="22" customFormat="1" ht="18">
      <c r="B33" s="318" t="s">
        <v>557</v>
      </c>
      <c r="D33" s="313"/>
      <c r="E33" s="108"/>
      <c r="F33" s="108"/>
      <c r="K33" s="170"/>
    </row>
    <row r="34" spans="1:12" s="22" customFormat="1">
      <c r="B34" s="319"/>
      <c r="C34" s="188" t="s">
        <v>548</v>
      </c>
      <c r="D34" s="310" t="s">
        <v>548</v>
      </c>
      <c r="E34" s="312"/>
      <c r="F34" s="312"/>
      <c r="G34" s="312"/>
      <c r="H34" s="312"/>
      <c r="I34" s="524" t="s">
        <v>558</v>
      </c>
      <c r="J34" s="524"/>
      <c r="K34" s="524"/>
    </row>
    <row r="35" spans="1:12" s="22" customFormat="1">
      <c r="B35" s="319"/>
      <c r="C35" s="188" t="s">
        <v>549</v>
      </c>
      <c r="D35" s="310" t="s">
        <v>549</v>
      </c>
      <c r="E35" s="312"/>
      <c r="F35" s="312"/>
      <c r="G35" s="312"/>
      <c r="H35" s="312"/>
      <c r="I35" s="524" t="s">
        <v>559</v>
      </c>
      <c r="J35" s="524"/>
      <c r="K35" s="524"/>
    </row>
    <row r="36" spans="1:12" s="22" customFormat="1">
      <c r="B36" s="319"/>
      <c r="C36" s="188" t="s">
        <v>550</v>
      </c>
      <c r="D36" s="310" t="s">
        <v>550</v>
      </c>
      <c r="E36" s="312"/>
      <c r="F36" s="312"/>
      <c r="G36" s="312"/>
      <c r="H36" s="312"/>
      <c r="I36" s="524" t="s">
        <v>560</v>
      </c>
      <c r="J36" s="524"/>
      <c r="K36" s="524"/>
    </row>
    <row r="37" spans="1:12" s="22" customFormat="1">
      <c r="B37" s="319"/>
      <c r="C37" s="188" t="s">
        <v>551</v>
      </c>
      <c r="D37" s="310" t="s">
        <v>551</v>
      </c>
      <c r="E37" s="312"/>
      <c r="F37" s="312"/>
      <c r="G37" s="312"/>
      <c r="H37" s="312"/>
      <c r="I37" s="524" t="s">
        <v>561</v>
      </c>
      <c r="J37" s="524"/>
      <c r="K37" s="524"/>
    </row>
    <row r="38" spans="1:12" s="22" customFormat="1">
      <c r="B38" s="108"/>
      <c r="C38" s="188" t="s">
        <v>553</v>
      </c>
      <c r="D38" s="310" t="s">
        <v>553</v>
      </c>
      <c r="E38" s="312"/>
      <c r="F38" s="312"/>
      <c r="G38" s="312"/>
      <c r="H38" s="312"/>
      <c r="I38" s="524" t="s">
        <v>562</v>
      </c>
      <c r="J38" s="524"/>
      <c r="K38" s="524"/>
    </row>
    <row r="39" spans="1:12" s="22" customFormat="1">
      <c r="B39" s="315" t="s">
        <v>563</v>
      </c>
      <c r="C39" s="170"/>
      <c r="D39" s="170"/>
      <c r="E39" s="108"/>
      <c r="F39" s="108"/>
      <c r="G39" s="108"/>
      <c r="H39" s="108"/>
      <c r="I39" s="320"/>
      <c r="J39" s="320"/>
      <c r="K39" s="320"/>
    </row>
    <row r="40" spans="1:12" s="22" customFormat="1">
      <c r="B40" s="108"/>
      <c r="C40" s="321"/>
      <c r="D40" s="321"/>
      <c r="E40" s="108"/>
      <c r="F40" s="108"/>
      <c r="G40" s="108"/>
      <c r="H40" s="108"/>
      <c r="I40" s="320"/>
      <c r="J40" s="320"/>
      <c r="K40" s="320"/>
    </row>
    <row r="41" spans="1:12" s="22" customFormat="1">
      <c r="B41" s="107" t="s">
        <v>564</v>
      </c>
      <c r="C41" s="322"/>
      <c r="D41" s="322"/>
      <c r="E41" s="322"/>
      <c r="F41" s="322"/>
      <c r="G41" s="322"/>
      <c r="H41" s="322"/>
      <c r="I41" s="322"/>
      <c r="J41" s="322"/>
      <c r="K41" s="322"/>
    </row>
    <row r="42" spans="1:12" ht="9" customHeight="1">
      <c r="E42" s="38"/>
      <c r="F42" s="38"/>
      <c r="G42" s="38"/>
      <c r="H42" s="38"/>
      <c r="I42" s="38"/>
      <c r="J42" s="38"/>
      <c r="K42" s="38"/>
    </row>
    <row r="43" spans="1:12" s="206" customFormat="1">
      <c r="A43" s="158"/>
      <c r="B43" s="17" t="s">
        <v>565</v>
      </c>
      <c r="C43" s="158"/>
      <c r="D43" s="158"/>
      <c r="E43" s="323">
        <v>89</v>
      </c>
      <c r="F43" s="323"/>
      <c r="G43" s="323">
        <v>89</v>
      </c>
      <c r="H43" s="38"/>
      <c r="I43" s="324" t="s">
        <v>27</v>
      </c>
      <c r="J43" s="38"/>
      <c r="K43" s="97">
        <v>89</v>
      </c>
      <c r="L43" s="400"/>
    </row>
    <row r="44" spans="1:12" s="206" customFormat="1">
      <c r="A44" s="158"/>
      <c r="B44" s="325" t="s">
        <v>566</v>
      </c>
      <c r="C44" s="158"/>
      <c r="D44" s="158"/>
      <c r="E44" s="38"/>
      <c r="F44" s="38"/>
      <c r="G44" s="38"/>
      <c r="H44" s="38"/>
      <c r="I44" s="38"/>
      <c r="J44" s="38"/>
      <c r="K44" s="38"/>
      <c r="L44" s="400"/>
    </row>
    <row r="45" spans="1:12" ht="11.25" customHeight="1">
      <c r="E45" s="38"/>
      <c r="F45" s="38"/>
      <c r="G45" s="38"/>
      <c r="H45" s="38"/>
      <c r="I45" s="38"/>
      <c r="J45" s="38"/>
      <c r="K45" s="38"/>
      <c r="L45" s="400"/>
    </row>
    <row r="46" spans="1:12" ht="18">
      <c r="B46" s="207" t="s">
        <v>567</v>
      </c>
      <c r="E46" s="36"/>
      <c r="F46" s="36"/>
      <c r="G46" s="36"/>
      <c r="H46" s="36"/>
      <c r="I46" s="311"/>
      <c r="J46" s="99"/>
      <c r="K46" s="36"/>
      <c r="L46" s="400"/>
    </row>
    <row r="47" spans="1:12">
      <c r="B47" s="22" t="s">
        <v>568</v>
      </c>
      <c r="E47" s="33">
        <v>37</v>
      </c>
      <c r="F47" s="33"/>
      <c r="G47" s="33">
        <v>37</v>
      </c>
      <c r="H47" s="22"/>
      <c r="I47" s="187" t="s">
        <v>27</v>
      </c>
      <c r="J47" s="22"/>
      <c r="K47" s="225">
        <f>G47</f>
        <v>37</v>
      </c>
      <c r="L47" s="400"/>
    </row>
    <row r="48" spans="1:12">
      <c r="B48" s="22" t="s">
        <v>569</v>
      </c>
      <c r="E48" s="33">
        <v>21</v>
      </c>
      <c r="F48" s="33"/>
      <c r="G48" s="33">
        <v>21</v>
      </c>
      <c r="H48" s="22"/>
      <c r="I48" s="93" t="s">
        <v>27</v>
      </c>
      <c r="J48" s="22"/>
      <c r="K48" s="225">
        <f t="shared" ref="K48:K61" si="2">G48</f>
        <v>21</v>
      </c>
      <c r="L48" s="400"/>
    </row>
    <row r="49" spans="1:12">
      <c r="B49" s="22" t="s">
        <v>570</v>
      </c>
      <c r="E49" s="33">
        <v>10.5</v>
      </c>
      <c r="F49" s="33"/>
      <c r="G49" s="33">
        <v>10.5</v>
      </c>
      <c r="H49" s="22"/>
      <c r="I49" s="93" t="s">
        <v>27</v>
      </c>
      <c r="J49" s="22"/>
      <c r="K49" s="225">
        <f t="shared" si="2"/>
        <v>10.5</v>
      </c>
      <c r="L49" s="400"/>
    </row>
    <row r="50" spans="1:12">
      <c r="B50" s="22" t="s">
        <v>571</v>
      </c>
      <c r="E50" s="33">
        <v>315</v>
      </c>
      <c r="F50" s="33"/>
      <c r="G50" s="33">
        <v>315</v>
      </c>
      <c r="H50" s="22"/>
      <c r="I50" s="93" t="s">
        <v>27</v>
      </c>
      <c r="J50" s="22"/>
      <c r="K50" s="225">
        <f t="shared" si="2"/>
        <v>315</v>
      </c>
      <c r="L50" s="400"/>
    </row>
    <row r="51" spans="1:12">
      <c r="B51" s="22" t="s">
        <v>572</v>
      </c>
      <c r="E51" s="33">
        <v>10.5</v>
      </c>
      <c r="F51" s="33"/>
      <c r="G51" s="33">
        <v>10.5</v>
      </c>
      <c r="H51" s="22"/>
      <c r="I51" s="93" t="s">
        <v>27</v>
      </c>
      <c r="J51" s="22"/>
      <c r="K51" s="225">
        <f>G51</f>
        <v>10.5</v>
      </c>
      <c r="L51" s="400"/>
    </row>
    <row r="52" spans="1:12">
      <c r="B52" s="22" t="s">
        <v>573</v>
      </c>
      <c r="E52" s="33">
        <v>23</v>
      </c>
      <c r="F52" s="33"/>
      <c r="G52" s="33">
        <v>23</v>
      </c>
      <c r="H52" s="22"/>
      <c r="I52" s="93" t="s">
        <v>27</v>
      </c>
      <c r="J52" s="22"/>
      <c r="K52" s="225">
        <f t="shared" si="2"/>
        <v>23</v>
      </c>
      <c r="L52" s="400"/>
    </row>
    <row r="53" spans="1:12">
      <c r="B53" s="22" t="s">
        <v>574</v>
      </c>
      <c r="E53" s="33">
        <v>23</v>
      </c>
      <c r="F53" s="33"/>
      <c r="G53" s="33">
        <v>23</v>
      </c>
      <c r="H53" s="22"/>
      <c r="I53" s="93" t="s">
        <v>27</v>
      </c>
      <c r="J53" s="22"/>
      <c r="K53" s="225">
        <f t="shared" si="2"/>
        <v>23</v>
      </c>
      <c r="L53" s="400"/>
    </row>
    <row r="54" spans="1:12">
      <c r="B54" s="22" t="s">
        <v>575</v>
      </c>
      <c r="E54" s="33">
        <v>23</v>
      </c>
      <c r="F54" s="33"/>
      <c r="G54" s="33">
        <v>23</v>
      </c>
      <c r="H54" s="22"/>
      <c r="I54" s="93" t="s">
        <v>27</v>
      </c>
      <c r="J54" s="22"/>
      <c r="K54" s="225">
        <f t="shared" si="2"/>
        <v>23</v>
      </c>
      <c r="L54" s="400"/>
    </row>
    <row r="55" spans="1:12">
      <c r="B55" s="22" t="s">
        <v>576</v>
      </c>
      <c r="E55" s="33">
        <v>10.5</v>
      </c>
      <c r="F55" s="33"/>
      <c r="G55" s="33">
        <v>10.5</v>
      </c>
      <c r="H55" s="22"/>
      <c r="I55" s="93" t="s">
        <v>27</v>
      </c>
      <c r="J55" s="22"/>
      <c r="K55" s="225">
        <f t="shared" si="2"/>
        <v>10.5</v>
      </c>
      <c r="L55" s="400"/>
    </row>
    <row r="56" spans="1:12">
      <c r="B56" s="22" t="s">
        <v>577</v>
      </c>
      <c r="E56" s="33">
        <v>10.5</v>
      </c>
      <c r="F56" s="33"/>
      <c r="G56" s="33">
        <v>10.5</v>
      </c>
      <c r="H56" s="22"/>
      <c r="I56" s="93" t="s">
        <v>27</v>
      </c>
      <c r="J56" s="22"/>
      <c r="K56" s="225">
        <f t="shared" si="2"/>
        <v>10.5</v>
      </c>
      <c r="L56" s="400"/>
    </row>
    <row r="57" spans="1:12">
      <c r="B57" s="22" t="s">
        <v>578</v>
      </c>
      <c r="E57" s="33">
        <v>10.5</v>
      </c>
      <c r="F57" s="33"/>
      <c r="G57" s="33">
        <v>10.5</v>
      </c>
      <c r="H57" s="22"/>
      <c r="I57" s="93" t="s">
        <v>27</v>
      </c>
      <c r="J57" s="22"/>
      <c r="K57" s="225">
        <f t="shared" si="2"/>
        <v>10.5</v>
      </c>
      <c r="L57" s="400"/>
    </row>
    <row r="58" spans="1:12">
      <c r="A58" s="9"/>
      <c r="B58" s="22" t="s">
        <v>579</v>
      </c>
      <c r="E58" s="33">
        <v>10.5</v>
      </c>
      <c r="F58" s="33"/>
      <c r="G58" s="33">
        <v>10.5</v>
      </c>
      <c r="H58" s="22"/>
      <c r="I58" s="93" t="s">
        <v>27</v>
      </c>
      <c r="J58" s="22"/>
      <c r="K58" s="225">
        <f t="shared" si="2"/>
        <v>10.5</v>
      </c>
      <c r="L58" s="400"/>
    </row>
    <row r="59" spans="1:12">
      <c r="B59" s="22" t="s">
        <v>580</v>
      </c>
      <c r="E59" s="33">
        <v>10.5</v>
      </c>
      <c r="F59" s="33"/>
      <c r="G59" s="33">
        <v>10.5</v>
      </c>
      <c r="H59" s="22"/>
      <c r="I59" s="93" t="s">
        <v>27</v>
      </c>
      <c r="J59" s="22"/>
      <c r="K59" s="225">
        <f t="shared" si="2"/>
        <v>10.5</v>
      </c>
      <c r="L59" s="400"/>
    </row>
    <row r="60" spans="1:12">
      <c r="B60" s="22" t="s">
        <v>581</v>
      </c>
      <c r="E60" s="33">
        <v>10.5</v>
      </c>
      <c r="F60" s="33"/>
      <c r="G60" s="33">
        <v>10.5</v>
      </c>
      <c r="H60" s="22"/>
      <c r="I60" s="93" t="s">
        <v>27</v>
      </c>
      <c r="J60" s="22"/>
      <c r="K60" s="225">
        <f t="shared" si="2"/>
        <v>10.5</v>
      </c>
      <c r="L60" s="400"/>
    </row>
    <row r="61" spans="1:12">
      <c r="B61" s="22" t="s">
        <v>582</v>
      </c>
      <c r="E61" s="33">
        <v>21</v>
      </c>
      <c r="F61" s="33"/>
      <c r="G61" s="33">
        <v>21</v>
      </c>
      <c r="H61" s="22"/>
      <c r="I61" s="93" t="s">
        <v>27</v>
      </c>
      <c r="J61" s="22"/>
      <c r="K61" s="225">
        <f t="shared" si="2"/>
        <v>21</v>
      </c>
      <c r="L61" s="400"/>
    </row>
    <row r="62" spans="1:12" hidden="1">
      <c r="L62" s="400"/>
    </row>
    <row r="63" spans="1:12" s="327" customFormat="1" ht="17.5" hidden="1">
      <c r="B63" s="326" t="s">
        <v>583</v>
      </c>
      <c r="L63" s="400"/>
    </row>
    <row r="64" spans="1:12" s="401" customFormat="1" ht="17.5" hidden="1">
      <c r="B64" s="402" t="s">
        <v>584</v>
      </c>
      <c r="E64" s="403">
        <v>71.66</v>
      </c>
      <c r="F64" s="403"/>
      <c r="G64" s="404"/>
      <c r="H64" s="405"/>
      <c r="I64" s="405">
        <f>G64*0.2</f>
        <v>0</v>
      </c>
      <c r="J64" s="405"/>
      <c r="K64" s="405">
        <f>G64+I64</f>
        <v>0</v>
      </c>
      <c r="L64" s="406"/>
    </row>
  </sheetData>
  <mergeCells count="5">
    <mergeCell ref="I34:K34"/>
    <mergeCell ref="I35:K35"/>
    <mergeCell ref="I36:K36"/>
    <mergeCell ref="I37:K37"/>
    <mergeCell ref="I38:K38"/>
  </mergeCells>
  <printOptions horizontalCentered="1"/>
  <pageMargins left="0.74803149606299213" right="0.74803149606299213" top="0.98425196850393704" bottom="0.98425196850393704" header="0.51181102362204722" footer="0.51181102362204722"/>
  <pageSetup paperSize="9" scale="68" firstPageNumber="80" orientation="landscape" useFirstPageNumber="1" r:id="rId1"/>
  <headerFooter alignWithMargins="0">
    <oddFooter>&amp;C&amp;"Gill Sans MT Light,Regular"Page 12.9</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C7832-908D-4A18-811A-8C26C7F858EA}">
  <sheetPr>
    <tabColor rgb="FF92D050"/>
    <pageSetUpPr fitToPage="1"/>
  </sheetPr>
  <dimension ref="B1:J92"/>
  <sheetViews>
    <sheetView showGridLines="0" topLeftCell="A75" zoomScale="90" zoomScaleNormal="90" zoomScaleSheetLayoutView="85" workbookViewId="0">
      <selection activeCell="F90" sqref="F90:F91"/>
    </sheetView>
  </sheetViews>
  <sheetFormatPr defaultColWidth="9.1796875" defaultRowHeight="15.5"/>
  <cols>
    <col min="1" max="1" width="9.1796875" style="158" customWidth="1"/>
    <col min="2" max="2" width="72.7265625" style="158" customWidth="1"/>
    <col min="3" max="3" width="3.7265625" style="227" customWidth="1"/>
    <col min="4" max="4" width="12.7265625" style="158" customWidth="1"/>
    <col min="5" max="5" width="3.7265625" style="158" customWidth="1"/>
    <col min="6" max="6" width="12.7265625" style="158" customWidth="1"/>
    <col min="7" max="7" width="3.7265625" style="158" customWidth="1"/>
    <col min="8" max="8" width="12.7265625" style="158" customWidth="1"/>
    <col min="9" max="9" width="3.7265625" style="158" customWidth="1"/>
    <col min="10" max="10" width="12.7265625" style="158" customWidth="1"/>
    <col min="11" max="16384" width="9.1796875" style="158"/>
  </cols>
  <sheetData>
    <row r="1" spans="2:10" s="159" customFormat="1" ht="29.25" customHeight="1">
      <c r="B1" s="115" t="s">
        <v>541</v>
      </c>
      <c r="C1" s="161"/>
    </row>
    <row r="2" spans="2:10" ht="44.25" customHeight="1">
      <c r="B2" s="9"/>
      <c r="C2" s="158"/>
      <c r="G2" s="159"/>
      <c r="H2" s="31"/>
    </row>
    <row r="3" spans="2:10">
      <c r="C3" s="158"/>
      <c r="D3" s="41" t="s">
        <v>5</v>
      </c>
      <c r="E3" s="41"/>
      <c r="F3" s="41" t="s">
        <v>3</v>
      </c>
      <c r="G3" s="31"/>
      <c r="H3" s="31"/>
      <c r="I3" s="31"/>
      <c r="J3" s="41" t="s">
        <v>3</v>
      </c>
    </row>
    <row r="4" spans="2:10" s="159" customFormat="1" ht="31">
      <c r="B4" s="390" t="s">
        <v>567</v>
      </c>
      <c r="D4" s="213" t="s">
        <v>6</v>
      </c>
      <c r="E4" s="388"/>
      <c r="F4" s="213" t="s">
        <v>6</v>
      </c>
      <c r="G4" s="388"/>
      <c r="H4" s="397" t="s">
        <v>7</v>
      </c>
      <c r="I4" s="388"/>
      <c r="J4" s="144" t="s">
        <v>8</v>
      </c>
    </row>
    <row r="5" spans="2:10">
      <c r="B5" s="58" t="s">
        <v>585</v>
      </c>
      <c r="C5" s="158"/>
      <c r="D5" s="186" t="s">
        <v>544</v>
      </c>
      <c r="E5" s="222"/>
      <c r="F5" s="186" t="s">
        <v>544</v>
      </c>
      <c r="G5" s="223"/>
      <c r="H5" s="127" t="s">
        <v>545</v>
      </c>
      <c r="I5" s="222"/>
      <c r="J5" s="186" t="s">
        <v>544</v>
      </c>
    </row>
    <row r="6" spans="2:10">
      <c r="B6" s="178" t="s">
        <v>586</v>
      </c>
      <c r="C6" s="158"/>
      <c r="D6" s="33"/>
      <c r="F6" s="33"/>
      <c r="G6" s="159"/>
      <c r="H6" s="22"/>
      <c r="I6" s="22"/>
      <c r="J6" s="175"/>
    </row>
    <row r="7" spans="2:10">
      <c r="B7" s="189" t="s">
        <v>587</v>
      </c>
      <c r="C7" s="93"/>
      <c r="D7" s="224">
        <v>3500</v>
      </c>
      <c r="E7" s="224"/>
      <c r="F7" s="224">
        <v>3500</v>
      </c>
      <c r="G7" s="22"/>
      <c r="H7" s="93" t="s">
        <v>27</v>
      </c>
      <c r="I7" s="22"/>
      <c r="J7" s="208">
        <f t="shared" ref="J7:J79" si="0">F7</f>
        <v>3500</v>
      </c>
    </row>
    <row r="8" spans="2:10">
      <c r="B8" s="189" t="s">
        <v>588</v>
      </c>
      <c r="C8" s="93"/>
      <c r="D8" s="224">
        <v>1200</v>
      </c>
      <c r="E8" s="224"/>
      <c r="F8" s="224">
        <v>1200</v>
      </c>
      <c r="G8" s="22"/>
      <c r="H8" s="93" t="s">
        <v>27</v>
      </c>
      <c r="I8" s="22"/>
      <c r="J8" s="208">
        <f t="shared" si="0"/>
        <v>1200</v>
      </c>
    </row>
    <row r="9" spans="2:10">
      <c r="B9" s="189" t="s">
        <v>589</v>
      </c>
      <c r="C9" s="93"/>
      <c r="D9" s="224">
        <v>1750</v>
      </c>
      <c r="E9" s="224"/>
      <c r="F9" s="224">
        <v>1750</v>
      </c>
      <c r="G9" s="22"/>
      <c r="H9" s="93" t="s">
        <v>27</v>
      </c>
      <c r="I9" s="22"/>
      <c r="J9" s="225">
        <f t="shared" si="0"/>
        <v>1750</v>
      </c>
    </row>
    <row r="10" spans="2:10">
      <c r="B10" s="189" t="s">
        <v>590</v>
      </c>
      <c r="C10" s="93"/>
      <c r="D10" s="224">
        <v>1200</v>
      </c>
      <c r="E10" s="224"/>
      <c r="F10" s="224">
        <v>1200</v>
      </c>
      <c r="G10" s="22"/>
      <c r="H10" s="93" t="s">
        <v>27</v>
      </c>
      <c r="I10" s="22"/>
      <c r="J10" s="208">
        <f t="shared" si="0"/>
        <v>1200</v>
      </c>
    </row>
    <row r="11" spans="2:10">
      <c r="B11" s="189" t="s">
        <v>591</v>
      </c>
      <c r="C11" s="93"/>
      <c r="D11" s="224">
        <v>1200</v>
      </c>
      <c r="E11" s="224"/>
      <c r="F11" s="224">
        <v>1200</v>
      </c>
      <c r="G11" s="22"/>
      <c r="H11" s="93" t="s">
        <v>27</v>
      </c>
      <c r="I11" s="22"/>
      <c r="J11" s="208">
        <f t="shared" si="0"/>
        <v>1200</v>
      </c>
    </row>
    <row r="12" spans="2:10">
      <c r="B12" s="189" t="s">
        <v>592</v>
      </c>
      <c r="C12" s="93"/>
      <c r="D12" s="224">
        <v>3500</v>
      </c>
      <c r="E12" s="224"/>
      <c r="F12" s="224">
        <v>3500</v>
      </c>
      <c r="G12" s="22"/>
      <c r="H12" s="93" t="s">
        <v>27</v>
      </c>
      <c r="I12" s="22"/>
      <c r="J12" s="225">
        <f t="shared" si="0"/>
        <v>3500</v>
      </c>
    </row>
    <row r="13" spans="2:10">
      <c r="B13" s="189" t="s">
        <v>593</v>
      </c>
      <c r="C13" s="93"/>
      <c r="D13" s="224">
        <v>1000</v>
      </c>
      <c r="E13" s="224"/>
      <c r="F13" s="224">
        <v>1000</v>
      </c>
      <c r="G13" s="22"/>
      <c r="H13" s="93" t="s">
        <v>27</v>
      </c>
      <c r="I13" s="22"/>
      <c r="J13" s="225">
        <f t="shared" si="0"/>
        <v>1000</v>
      </c>
    </row>
    <row r="14" spans="2:10">
      <c r="B14" s="189" t="s">
        <v>594</v>
      </c>
      <c r="C14" s="93"/>
      <c r="D14" s="224">
        <v>25</v>
      </c>
      <c r="E14" s="224"/>
      <c r="F14" s="224">
        <v>25</v>
      </c>
      <c r="G14" s="22"/>
      <c r="H14" s="93" t="s">
        <v>27</v>
      </c>
      <c r="I14" s="22"/>
      <c r="J14" s="225">
        <f t="shared" si="0"/>
        <v>25</v>
      </c>
    </row>
    <row r="15" spans="2:10">
      <c r="B15" s="189" t="s">
        <v>595</v>
      </c>
      <c r="C15" s="93"/>
      <c r="D15" s="224">
        <v>50</v>
      </c>
      <c r="E15" s="224"/>
      <c r="F15" s="224">
        <v>50</v>
      </c>
      <c r="G15" s="22"/>
      <c r="H15" s="93" t="s">
        <v>27</v>
      </c>
      <c r="I15" s="22"/>
      <c r="J15" s="225">
        <f t="shared" si="0"/>
        <v>50</v>
      </c>
    </row>
    <row r="16" spans="2:10">
      <c r="B16" s="226" t="s">
        <v>596</v>
      </c>
      <c r="C16" s="93"/>
      <c r="D16" s="224"/>
      <c r="E16" s="224"/>
      <c r="F16" s="224"/>
      <c r="G16" s="22"/>
      <c r="H16" s="93"/>
      <c r="I16" s="22"/>
      <c r="J16" s="225"/>
    </row>
    <row r="17" spans="2:10">
      <c r="B17" s="189" t="s">
        <v>587</v>
      </c>
      <c r="D17" s="224">
        <v>2000</v>
      </c>
      <c r="E17" s="224"/>
      <c r="F17" s="224">
        <v>2000</v>
      </c>
      <c r="G17" s="38"/>
      <c r="H17" s="93" t="s">
        <v>27</v>
      </c>
      <c r="I17" s="22"/>
      <c r="J17" s="225">
        <f t="shared" si="0"/>
        <v>2000</v>
      </c>
    </row>
    <row r="18" spans="2:10">
      <c r="B18" s="189" t="s">
        <v>588</v>
      </c>
      <c r="D18" s="224">
        <v>1200</v>
      </c>
      <c r="E18" s="224"/>
      <c r="F18" s="224">
        <v>1200</v>
      </c>
      <c r="G18" s="38"/>
      <c r="H18" s="93" t="s">
        <v>27</v>
      </c>
      <c r="I18" s="22"/>
      <c r="J18" s="225">
        <f t="shared" si="0"/>
        <v>1200</v>
      </c>
    </row>
    <row r="19" spans="2:10">
      <c r="B19" s="189" t="s">
        <v>589</v>
      </c>
      <c r="D19" s="224">
        <v>1000</v>
      </c>
      <c r="E19" s="224"/>
      <c r="F19" s="224">
        <v>1000</v>
      </c>
      <c r="G19" s="16"/>
      <c r="H19" s="93" t="s">
        <v>27</v>
      </c>
      <c r="I19" s="22"/>
      <c r="J19" s="225">
        <f t="shared" si="0"/>
        <v>1000</v>
      </c>
    </row>
    <row r="20" spans="2:10">
      <c r="B20" s="189" t="s">
        <v>590</v>
      </c>
      <c r="D20" s="224">
        <v>1200</v>
      </c>
      <c r="E20" s="224"/>
      <c r="F20" s="224">
        <v>1200</v>
      </c>
      <c r="H20" s="93" t="s">
        <v>27</v>
      </c>
      <c r="I20" s="22"/>
      <c r="J20" s="225">
        <f t="shared" si="0"/>
        <v>1200</v>
      </c>
    </row>
    <row r="21" spans="2:10">
      <c r="B21" s="189" t="s">
        <v>591</v>
      </c>
      <c r="D21" s="224">
        <v>1200</v>
      </c>
      <c r="E21" s="224"/>
      <c r="F21" s="224">
        <v>1200</v>
      </c>
      <c r="H21" s="93" t="s">
        <v>27</v>
      </c>
      <c r="I21" s="22"/>
      <c r="J21" s="225">
        <f t="shared" si="0"/>
        <v>1200</v>
      </c>
    </row>
    <row r="22" spans="2:10">
      <c r="B22" s="189" t="s">
        <v>592</v>
      </c>
      <c r="D22" s="224">
        <v>2000</v>
      </c>
      <c r="E22" s="224"/>
      <c r="F22" s="224">
        <v>2000</v>
      </c>
      <c r="H22" s="93" t="s">
        <v>27</v>
      </c>
      <c r="I22" s="22"/>
      <c r="J22" s="225">
        <f t="shared" si="0"/>
        <v>2000</v>
      </c>
    </row>
    <row r="23" spans="2:10">
      <c r="B23" s="189" t="s">
        <v>593</v>
      </c>
      <c r="D23" s="224">
        <v>1000</v>
      </c>
      <c r="E23" s="224"/>
      <c r="F23" s="224">
        <v>1000</v>
      </c>
      <c r="H23" s="93" t="s">
        <v>27</v>
      </c>
      <c r="I23" s="22"/>
      <c r="J23" s="225">
        <f t="shared" si="0"/>
        <v>1000</v>
      </c>
    </row>
    <row r="24" spans="2:10">
      <c r="B24" s="189" t="s">
        <v>594</v>
      </c>
      <c r="D24" s="224">
        <v>25</v>
      </c>
      <c r="E24" s="224"/>
      <c r="F24" s="224">
        <v>25</v>
      </c>
      <c r="H24" s="93" t="s">
        <v>27</v>
      </c>
      <c r="I24" s="22"/>
      <c r="J24" s="225">
        <f t="shared" si="0"/>
        <v>25</v>
      </c>
    </row>
    <row r="25" spans="2:10">
      <c r="B25" s="189" t="s">
        <v>595</v>
      </c>
      <c r="D25" s="224">
        <v>60</v>
      </c>
      <c r="E25" s="224"/>
      <c r="F25" s="224">
        <v>60</v>
      </c>
      <c r="H25" s="93" t="s">
        <v>27</v>
      </c>
      <c r="I25" s="22"/>
      <c r="J25" s="225">
        <f t="shared" si="0"/>
        <v>60</v>
      </c>
    </row>
    <row r="26" spans="2:10">
      <c r="B26" s="226" t="s">
        <v>597</v>
      </c>
      <c r="D26" s="224"/>
      <c r="E26" s="224"/>
      <c r="F26" s="224"/>
      <c r="H26" s="93"/>
      <c r="I26" s="22"/>
      <c r="J26" s="225"/>
    </row>
    <row r="27" spans="2:10">
      <c r="B27" s="189" t="s">
        <v>587</v>
      </c>
      <c r="D27" s="224">
        <v>2000</v>
      </c>
      <c r="E27" s="224"/>
      <c r="F27" s="224">
        <v>2000</v>
      </c>
      <c r="H27" s="93" t="s">
        <v>27</v>
      </c>
      <c r="I27" s="22"/>
      <c r="J27" s="225">
        <f t="shared" ref="J27" si="1">F27</f>
        <v>2000</v>
      </c>
    </row>
    <row r="28" spans="2:10">
      <c r="B28" s="189" t="s">
        <v>588</v>
      </c>
      <c r="D28" s="224">
        <v>950</v>
      </c>
      <c r="E28" s="224"/>
      <c r="F28" s="224">
        <v>950</v>
      </c>
      <c r="H28" s="93" t="s">
        <v>27</v>
      </c>
      <c r="I28" s="22"/>
      <c r="J28" s="225">
        <f t="shared" si="0"/>
        <v>950</v>
      </c>
    </row>
    <row r="29" spans="2:10">
      <c r="B29" s="189" t="s">
        <v>589</v>
      </c>
      <c r="D29" s="224">
        <v>1000</v>
      </c>
      <c r="E29" s="224"/>
      <c r="F29" s="224">
        <v>1000</v>
      </c>
      <c r="H29" s="93" t="s">
        <v>27</v>
      </c>
      <c r="I29" s="22"/>
      <c r="J29" s="225">
        <f t="shared" si="0"/>
        <v>1000</v>
      </c>
    </row>
    <row r="30" spans="2:10">
      <c r="B30" s="189" t="s">
        <v>590</v>
      </c>
      <c r="D30" s="224">
        <v>950</v>
      </c>
      <c r="E30" s="224"/>
      <c r="F30" s="224">
        <v>950</v>
      </c>
      <c r="H30" s="93" t="s">
        <v>27</v>
      </c>
      <c r="I30" s="22"/>
      <c r="J30" s="225">
        <f t="shared" si="0"/>
        <v>950</v>
      </c>
    </row>
    <row r="31" spans="2:10">
      <c r="B31" s="189" t="s">
        <v>591</v>
      </c>
      <c r="D31" s="224">
        <v>950</v>
      </c>
      <c r="E31" s="224"/>
      <c r="F31" s="224">
        <v>950</v>
      </c>
      <c r="H31" s="93" t="s">
        <v>27</v>
      </c>
      <c r="I31" s="22"/>
      <c r="J31" s="225">
        <f t="shared" si="0"/>
        <v>950</v>
      </c>
    </row>
    <row r="32" spans="2:10">
      <c r="B32" s="189" t="s">
        <v>592</v>
      </c>
      <c r="D32" s="224">
        <v>2000</v>
      </c>
      <c r="E32" s="224"/>
      <c r="F32" s="224">
        <v>2000</v>
      </c>
      <c r="H32" s="93" t="s">
        <v>27</v>
      </c>
      <c r="I32" s="22"/>
      <c r="J32" s="225">
        <f t="shared" si="0"/>
        <v>2000</v>
      </c>
    </row>
    <row r="33" spans="2:10">
      <c r="B33" s="189" t="s">
        <v>593</v>
      </c>
      <c r="D33" s="224">
        <v>750</v>
      </c>
      <c r="E33" s="224"/>
      <c r="F33" s="224">
        <v>750</v>
      </c>
      <c r="H33" s="93" t="s">
        <v>27</v>
      </c>
      <c r="I33" s="22"/>
      <c r="J33" s="225">
        <f t="shared" si="0"/>
        <v>750</v>
      </c>
    </row>
    <row r="34" spans="2:10">
      <c r="B34" s="189" t="s">
        <v>594</v>
      </c>
      <c r="D34" s="224">
        <v>25</v>
      </c>
      <c r="E34" s="224"/>
      <c r="F34" s="224">
        <v>25</v>
      </c>
      <c r="H34" s="93" t="s">
        <v>27</v>
      </c>
      <c r="I34" s="22"/>
      <c r="J34" s="225">
        <f t="shared" si="0"/>
        <v>25</v>
      </c>
    </row>
    <row r="35" spans="2:10">
      <c r="B35" s="189" t="s">
        <v>595</v>
      </c>
      <c r="D35" s="224">
        <v>50</v>
      </c>
      <c r="E35" s="224"/>
      <c r="F35" s="224">
        <v>50</v>
      </c>
      <c r="H35" s="93" t="s">
        <v>27</v>
      </c>
      <c r="I35" s="22"/>
      <c r="J35" s="225">
        <f t="shared" si="0"/>
        <v>50</v>
      </c>
    </row>
    <row r="36" spans="2:10">
      <c r="B36" s="226" t="s">
        <v>598</v>
      </c>
      <c r="D36" s="224"/>
      <c r="E36" s="224"/>
      <c r="F36" s="224"/>
      <c r="H36" s="93"/>
      <c r="I36" s="22"/>
      <c r="J36" s="225"/>
    </row>
    <row r="37" spans="2:10">
      <c r="B37" s="189" t="s">
        <v>587</v>
      </c>
      <c r="D37" s="224">
        <v>2500</v>
      </c>
      <c r="E37" s="224"/>
      <c r="F37" s="224">
        <v>2500</v>
      </c>
      <c r="H37" s="93" t="s">
        <v>27</v>
      </c>
      <c r="I37" s="22"/>
      <c r="J37" s="225">
        <f t="shared" ref="J37:J43" si="2">F37</f>
        <v>2500</v>
      </c>
    </row>
    <row r="38" spans="2:10">
      <c r="B38" s="189" t="s">
        <v>588</v>
      </c>
      <c r="D38" s="224">
        <v>950</v>
      </c>
      <c r="E38" s="224"/>
      <c r="F38" s="224">
        <v>950</v>
      </c>
      <c r="H38" s="93" t="s">
        <v>27</v>
      </c>
      <c r="I38" s="22"/>
      <c r="J38" s="225">
        <f t="shared" si="2"/>
        <v>950</v>
      </c>
    </row>
    <row r="39" spans="2:10">
      <c r="B39" s="189" t="s">
        <v>589</v>
      </c>
      <c r="D39" s="224">
        <v>1250</v>
      </c>
      <c r="E39" s="224"/>
      <c r="F39" s="224">
        <v>1250</v>
      </c>
      <c r="H39" s="93" t="s">
        <v>27</v>
      </c>
      <c r="I39" s="22"/>
      <c r="J39" s="225">
        <f t="shared" si="2"/>
        <v>1250</v>
      </c>
    </row>
    <row r="40" spans="2:10">
      <c r="B40" s="189" t="s">
        <v>590</v>
      </c>
      <c r="D40" s="224">
        <v>950</v>
      </c>
      <c r="E40" s="224"/>
      <c r="F40" s="224">
        <v>950</v>
      </c>
      <c r="H40" s="93" t="s">
        <v>27</v>
      </c>
      <c r="I40" s="22"/>
      <c r="J40" s="225">
        <f t="shared" si="2"/>
        <v>950</v>
      </c>
    </row>
    <row r="41" spans="2:10">
      <c r="B41" s="189" t="s">
        <v>591</v>
      </c>
      <c r="D41" s="224">
        <v>950</v>
      </c>
      <c r="E41" s="224"/>
      <c r="F41" s="224">
        <v>950</v>
      </c>
      <c r="H41" s="93" t="s">
        <v>27</v>
      </c>
      <c r="I41" s="22"/>
      <c r="J41" s="225">
        <f t="shared" si="2"/>
        <v>950</v>
      </c>
    </row>
    <row r="42" spans="2:10">
      <c r="B42" s="189" t="s">
        <v>592</v>
      </c>
      <c r="D42" s="224">
        <v>2500</v>
      </c>
      <c r="E42" s="224"/>
      <c r="F42" s="224">
        <v>2500</v>
      </c>
      <c r="H42" s="93" t="s">
        <v>27</v>
      </c>
      <c r="I42" s="22"/>
      <c r="J42" s="225">
        <f t="shared" si="2"/>
        <v>2500</v>
      </c>
    </row>
    <row r="43" spans="2:10">
      <c r="B43" s="189" t="s">
        <v>593</v>
      </c>
      <c r="D43" s="224">
        <v>1000</v>
      </c>
      <c r="E43" s="224"/>
      <c r="F43" s="224">
        <v>1000</v>
      </c>
      <c r="H43" s="93" t="s">
        <v>27</v>
      </c>
      <c r="I43" s="22"/>
      <c r="J43" s="225">
        <f t="shared" si="2"/>
        <v>1000</v>
      </c>
    </row>
    <row r="44" spans="2:10">
      <c r="B44" s="189" t="s">
        <v>594</v>
      </c>
      <c r="D44" s="224">
        <v>25</v>
      </c>
      <c r="E44" s="224"/>
      <c r="F44" s="224">
        <v>25</v>
      </c>
      <c r="H44" s="93" t="s">
        <v>27</v>
      </c>
      <c r="I44" s="22"/>
      <c r="J44" s="225">
        <f t="shared" si="0"/>
        <v>25</v>
      </c>
    </row>
    <row r="45" spans="2:10">
      <c r="B45" s="189" t="s">
        <v>595</v>
      </c>
      <c r="D45" s="224">
        <v>50</v>
      </c>
      <c r="E45" s="224"/>
      <c r="F45" s="224">
        <v>50</v>
      </c>
      <c r="H45" s="93" t="s">
        <v>27</v>
      </c>
      <c r="I45" s="22"/>
      <c r="J45" s="225">
        <f t="shared" si="0"/>
        <v>50</v>
      </c>
    </row>
    <row r="46" spans="2:10">
      <c r="B46" s="226" t="s">
        <v>599</v>
      </c>
      <c r="D46" s="224"/>
      <c r="E46" s="224"/>
      <c r="F46" s="224"/>
      <c r="H46" s="93"/>
      <c r="I46" s="22"/>
      <c r="J46" s="225"/>
    </row>
    <row r="47" spans="2:10">
      <c r="B47" s="189" t="s">
        <v>587</v>
      </c>
      <c r="D47" s="224">
        <v>3000</v>
      </c>
      <c r="E47" s="224"/>
      <c r="F47" s="224">
        <v>3000</v>
      </c>
      <c r="H47" s="93" t="s">
        <v>27</v>
      </c>
      <c r="I47" s="22"/>
      <c r="J47" s="225">
        <f t="shared" si="0"/>
        <v>3000</v>
      </c>
    </row>
    <row r="48" spans="2:10">
      <c r="B48" s="189" t="s">
        <v>588</v>
      </c>
      <c r="D48" s="224">
        <v>1200</v>
      </c>
      <c r="E48" s="224"/>
      <c r="F48" s="224">
        <v>1200</v>
      </c>
      <c r="H48" s="93" t="s">
        <v>27</v>
      </c>
      <c r="I48" s="22"/>
      <c r="J48" s="225">
        <f t="shared" si="0"/>
        <v>1200</v>
      </c>
    </row>
    <row r="49" spans="2:10">
      <c r="B49" s="189" t="s">
        <v>589</v>
      </c>
      <c r="D49" s="224">
        <v>1500</v>
      </c>
      <c r="E49" s="224"/>
      <c r="F49" s="224">
        <v>1500</v>
      </c>
      <c r="H49" s="93" t="s">
        <v>27</v>
      </c>
      <c r="I49" s="22"/>
      <c r="J49" s="225">
        <f t="shared" si="0"/>
        <v>1500</v>
      </c>
    </row>
    <row r="50" spans="2:10">
      <c r="B50" s="189" t="s">
        <v>590</v>
      </c>
      <c r="D50" s="224">
        <v>1200</v>
      </c>
      <c r="E50" s="224"/>
      <c r="F50" s="224">
        <v>1200</v>
      </c>
      <c r="H50" s="93" t="s">
        <v>27</v>
      </c>
      <c r="I50" s="22"/>
      <c r="J50" s="225">
        <f t="shared" si="0"/>
        <v>1200</v>
      </c>
    </row>
    <row r="51" spans="2:10">
      <c r="B51" s="189" t="s">
        <v>591</v>
      </c>
      <c r="D51" s="224">
        <v>1200</v>
      </c>
      <c r="E51" s="224"/>
      <c r="F51" s="224">
        <v>1200</v>
      </c>
      <c r="H51" s="93" t="s">
        <v>27</v>
      </c>
      <c r="I51" s="22"/>
      <c r="J51" s="225">
        <f t="shared" si="0"/>
        <v>1200</v>
      </c>
    </row>
    <row r="52" spans="2:10">
      <c r="B52" s="189" t="s">
        <v>592</v>
      </c>
      <c r="D52" s="224">
        <v>3000</v>
      </c>
      <c r="E52" s="224"/>
      <c r="F52" s="224">
        <v>3000</v>
      </c>
      <c r="H52" s="93" t="s">
        <v>27</v>
      </c>
      <c r="I52" s="22"/>
      <c r="J52" s="225">
        <f t="shared" si="0"/>
        <v>3000</v>
      </c>
    </row>
    <row r="53" spans="2:10">
      <c r="B53" s="189" t="s">
        <v>593</v>
      </c>
      <c r="D53" s="224">
        <v>600</v>
      </c>
      <c r="E53" s="224"/>
      <c r="F53" s="224">
        <v>600</v>
      </c>
      <c r="H53" s="93" t="s">
        <v>27</v>
      </c>
      <c r="I53" s="22"/>
      <c r="J53" s="225">
        <f t="shared" si="0"/>
        <v>600</v>
      </c>
    </row>
    <row r="54" spans="2:10">
      <c r="B54" s="189" t="s">
        <v>594</v>
      </c>
      <c r="D54" s="224">
        <v>25</v>
      </c>
      <c r="E54" s="224"/>
      <c r="F54" s="224">
        <v>25</v>
      </c>
      <c r="H54" s="93" t="s">
        <v>27</v>
      </c>
      <c r="I54" s="22"/>
      <c r="J54" s="225">
        <f t="shared" si="0"/>
        <v>25</v>
      </c>
    </row>
    <row r="55" spans="2:10">
      <c r="B55" s="189" t="s">
        <v>595</v>
      </c>
      <c r="D55" s="224">
        <v>50</v>
      </c>
      <c r="E55" s="224"/>
      <c r="F55" s="224">
        <v>50</v>
      </c>
      <c r="H55" s="93" t="s">
        <v>27</v>
      </c>
      <c r="I55" s="22"/>
      <c r="J55" s="225">
        <f t="shared" si="0"/>
        <v>50</v>
      </c>
    </row>
    <row r="56" spans="2:10">
      <c r="B56" s="226" t="s">
        <v>600</v>
      </c>
      <c r="D56" s="224"/>
      <c r="E56" s="224"/>
      <c r="F56" s="224"/>
      <c r="H56" s="93"/>
      <c r="I56" s="22"/>
      <c r="J56" s="225"/>
    </row>
    <row r="57" spans="2:10">
      <c r="B57" s="228" t="s">
        <v>601</v>
      </c>
      <c r="D57" s="224">
        <v>150</v>
      </c>
      <c r="E57" s="224"/>
      <c r="F57" s="224">
        <v>150</v>
      </c>
      <c r="H57" s="93" t="s">
        <v>27</v>
      </c>
      <c r="I57" s="22"/>
      <c r="J57" s="225">
        <f t="shared" si="0"/>
        <v>150</v>
      </c>
    </row>
    <row r="58" spans="2:10">
      <c r="B58" s="228" t="s">
        <v>602</v>
      </c>
      <c r="D58" s="224">
        <v>100</v>
      </c>
      <c r="E58" s="224"/>
      <c r="F58" s="224">
        <v>100</v>
      </c>
      <c r="H58" s="93" t="s">
        <v>27</v>
      </c>
      <c r="I58" s="22"/>
      <c r="J58" s="225">
        <f t="shared" si="0"/>
        <v>100</v>
      </c>
    </row>
    <row r="59" spans="2:10">
      <c r="B59" s="228" t="s">
        <v>589</v>
      </c>
      <c r="D59" s="224">
        <v>100</v>
      </c>
      <c r="E59" s="224"/>
      <c r="F59" s="224">
        <v>100</v>
      </c>
      <c r="H59" s="93" t="s">
        <v>27</v>
      </c>
      <c r="I59" s="22"/>
      <c r="J59" s="225">
        <f t="shared" si="0"/>
        <v>100</v>
      </c>
    </row>
    <row r="60" spans="2:10">
      <c r="B60" s="228" t="s">
        <v>590</v>
      </c>
      <c r="D60" s="224">
        <v>25</v>
      </c>
      <c r="E60" s="224"/>
      <c r="F60" s="224">
        <v>25</v>
      </c>
      <c r="H60" s="93" t="s">
        <v>27</v>
      </c>
      <c r="I60" s="22"/>
      <c r="J60" s="225">
        <f t="shared" si="0"/>
        <v>25</v>
      </c>
    </row>
    <row r="61" spans="2:10">
      <c r="B61" s="228" t="s">
        <v>593</v>
      </c>
      <c r="D61" s="224">
        <v>50</v>
      </c>
      <c r="E61" s="224"/>
      <c r="F61" s="224">
        <v>50</v>
      </c>
      <c r="H61" s="93" t="s">
        <v>27</v>
      </c>
      <c r="I61" s="22"/>
      <c r="J61" s="225">
        <f t="shared" si="0"/>
        <v>50</v>
      </c>
    </row>
    <row r="62" spans="2:10">
      <c r="B62" s="228" t="s">
        <v>603</v>
      </c>
      <c r="D62" s="224">
        <v>50</v>
      </c>
      <c r="E62" s="224"/>
      <c r="F62" s="224">
        <v>50</v>
      </c>
      <c r="H62" s="93" t="s">
        <v>27</v>
      </c>
      <c r="I62" s="22"/>
      <c r="J62" s="225">
        <f t="shared" si="0"/>
        <v>50</v>
      </c>
    </row>
    <row r="63" spans="2:10">
      <c r="B63" s="228" t="s">
        <v>604</v>
      </c>
      <c r="D63" s="224">
        <v>25</v>
      </c>
      <c r="E63" s="224"/>
      <c r="F63" s="224">
        <v>25</v>
      </c>
      <c r="H63" s="93" t="s">
        <v>27</v>
      </c>
      <c r="I63" s="22"/>
      <c r="J63" s="225">
        <f t="shared" si="0"/>
        <v>25</v>
      </c>
    </row>
    <row r="64" spans="2:10">
      <c r="B64" s="228" t="s">
        <v>605</v>
      </c>
      <c r="D64" s="224">
        <v>15</v>
      </c>
      <c r="E64" s="224"/>
      <c r="F64" s="224">
        <v>15</v>
      </c>
      <c r="H64" s="93" t="s">
        <v>27</v>
      </c>
      <c r="I64" s="22"/>
      <c r="J64" s="225">
        <f t="shared" si="0"/>
        <v>15</v>
      </c>
    </row>
    <row r="65" spans="2:10">
      <c r="B65" s="229" t="s">
        <v>606</v>
      </c>
      <c r="D65" s="224"/>
      <c r="E65" s="224"/>
      <c r="H65" s="93"/>
      <c r="I65" s="22"/>
      <c r="J65" s="225"/>
    </row>
    <row r="66" spans="2:10">
      <c r="B66" s="228" t="s">
        <v>215</v>
      </c>
      <c r="D66" s="224">
        <v>300</v>
      </c>
      <c r="E66" s="224"/>
      <c r="F66" s="224">
        <v>300</v>
      </c>
      <c r="H66" s="93" t="s">
        <v>27</v>
      </c>
      <c r="I66" s="22"/>
      <c r="J66" s="225">
        <f t="shared" si="0"/>
        <v>300</v>
      </c>
    </row>
    <row r="67" spans="2:10">
      <c r="B67" s="228" t="s">
        <v>607</v>
      </c>
      <c r="D67" s="224">
        <v>300</v>
      </c>
      <c r="E67" s="224"/>
      <c r="F67" s="224">
        <v>300</v>
      </c>
      <c r="H67" s="93" t="s">
        <v>27</v>
      </c>
      <c r="I67" s="22"/>
      <c r="J67" s="225">
        <f t="shared" si="0"/>
        <v>300</v>
      </c>
    </row>
    <row r="68" spans="2:10">
      <c r="B68" s="228" t="s">
        <v>604</v>
      </c>
      <c r="D68" s="224">
        <v>25</v>
      </c>
      <c r="E68" s="224"/>
      <c r="F68" s="224">
        <v>25</v>
      </c>
      <c r="H68" s="93" t="s">
        <v>27</v>
      </c>
      <c r="I68" s="22"/>
      <c r="J68" s="225">
        <f t="shared" si="0"/>
        <v>25</v>
      </c>
    </row>
    <row r="69" spans="2:10">
      <c r="B69" s="228" t="s">
        <v>605</v>
      </c>
      <c r="D69" s="224">
        <v>15</v>
      </c>
      <c r="E69" s="224"/>
      <c r="F69" s="224">
        <v>15</v>
      </c>
      <c r="H69" s="93" t="s">
        <v>27</v>
      </c>
      <c r="I69" s="22"/>
      <c r="J69" s="225">
        <f t="shared" si="0"/>
        <v>15</v>
      </c>
    </row>
    <row r="70" spans="2:10">
      <c r="B70" s="229" t="s">
        <v>608</v>
      </c>
      <c r="D70" s="224"/>
      <c r="E70" s="224"/>
      <c r="F70" s="224"/>
      <c r="H70" s="93"/>
      <c r="I70" s="22"/>
      <c r="J70" s="225"/>
    </row>
    <row r="71" spans="2:10">
      <c r="B71" s="228" t="s">
        <v>587</v>
      </c>
      <c r="D71" s="224">
        <v>200</v>
      </c>
      <c r="E71" s="224"/>
      <c r="F71" s="224">
        <v>200</v>
      </c>
      <c r="H71" s="93" t="s">
        <v>27</v>
      </c>
      <c r="I71" s="22"/>
      <c r="J71" s="225">
        <f t="shared" si="0"/>
        <v>200</v>
      </c>
    </row>
    <row r="72" spans="2:10">
      <c r="B72" s="228" t="s">
        <v>609</v>
      </c>
      <c r="D72" s="224">
        <v>100</v>
      </c>
      <c r="E72" s="224"/>
      <c r="F72" s="224">
        <v>100</v>
      </c>
      <c r="H72" s="93" t="s">
        <v>27</v>
      </c>
      <c r="I72" s="22"/>
      <c r="J72" s="225">
        <f t="shared" si="0"/>
        <v>100</v>
      </c>
    </row>
    <row r="73" spans="2:10">
      <c r="B73" s="228" t="s">
        <v>593</v>
      </c>
      <c r="D73" s="224">
        <v>50</v>
      </c>
      <c r="E73" s="224"/>
      <c r="F73" s="224">
        <v>50</v>
      </c>
      <c r="H73" s="93" t="s">
        <v>27</v>
      </c>
      <c r="I73" s="22"/>
      <c r="J73" s="225">
        <f t="shared" si="0"/>
        <v>50</v>
      </c>
    </row>
    <row r="74" spans="2:10">
      <c r="B74" s="228" t="s">
        <v>607</v>
      </c>
      <c r="D74" s="224">
        <v>200</v>
      </c>
      <c r="E74" s="224"/>
      <c r="F74" s="224">
        <v>200</v>
      </c>
      <c r="H74" s="93" t="s">
        <v>27</v>
      </c>
      <c r="I74" s="22"/>
      <c r="J74" s="225">
        <f t="shared" si="0"/>
        <v>200</v>
      </c>
    </row>
    <row r="75" spans="2:10">
      <c r="B75" s="228" t="s">
        <v>589</v>
      </c>
      <c r="D75" s="224">
        <v>100</v>
      </c>
      <c r="E75" s="224"/>
      <c r="F75" s="224">
        <v>100</v>
      </c>
      <c r="H75" s="93" t="s">
        <v>27</v>
      </c>
      <c r="I75" s="22"/>
      <c r="J75" s="225">
        <f t="shared" si="0"/>
        <v>100</v>
      </c>
    </row>
    <row r="76" spans="2:10">
      <c r="B76" s="228" t="s">
        <v>605</v>
      </c>
      <c r="D76" s="224">
        <v>15</v>
      </c>
      <c r="E76" s="224"/>
      <c r="F76" s="224">
        <v>15</v>
      </c>
      <c r="H76" s="93" t="s">
        <v>27</v>
      </c>
      <c r="I76" s="22"/>
      <c r="J76" s="225">
        <f t="shared" si="0"/>
        <v>15</v>
      </c>
    </row>
    <row r="77" spans="2:10">
      <c r="B77" s="230" t="s">
        <v>610</v>
      </c>
      <c r="D77" s="224"/>
      <c r="E77" s="224"/>
      <c r="F77" s="224"/>
      <c r="H77" s="93"/>
      <c r="I77" s="22"/>
      <c r="J77" s="225"/>
    </row>
    <row r="78" spans="2:10">
      <c r="B78" s="228" t="s">
        <v>587</v>
      </c>
      <c r="D78" s="224">
        <v>200</v>
      </c>
      <c r="E78" s="224"/>
      <c r="F78" s="224">
        <v>200</v>
      </c>
      <c r="H78" s="93" t="s">
        <v>27</v>
      </c>
      <c r="I78" s="22"/>
      <c r="J78" s="225">
        <f t="shared" si="0"/>
        <v>200</v>
      </c>
    </row>
    <row r="79" spans="2:10">
      <c r="B79" s="228" t="s">
        <v>609</v>
      </c>
      <c r="D79" s="224">
        <v>100</v>
      </c>
      <c r="E79" s="224"/>
      <c r="F79" s="224">
        <v>100</v>
      </c>
      <c r="H79" s="93" t="s">
        <v>27</v>
      </c>
      <c r="I79" s="22"/>
      <c r="J79" s="225">
        <f t="shared" si="0"/>
        <v>100</v>
      </c>
    </row>
    <row r="80" spans="2:10">
      <c r="B80" s="228" t="s">
        <v>593</v>
      </c>
      <c r="D80" s="224">
        <v>50</v>
      </c>
      <c r="E80" s="224"/>
      <c r="F80" s="224">
        <v>50</v>
      </c>
      <c r="H80" s="93" t="s">
        <v>27</v>
      </c>
      <c r="I80" s="22"/>
      <c r="J80" s="225">
        <f t="shared" ref="J80:J91" si="3">F80</f>
        <v>50</v>
      </c>
    </row>
    <row r="81" spans="2:10">
      <c r="B81" s="228" t="s">
        <v>607</v>
      </c>
      <c r="D81" s="224">
        <v>200</v>
      </c>
      <c r="E81" s="224"/>
      <c r="F81" s="224">
        <v>200</v>
      </c>
      <c r="H81" s="93" t="s">
        <v>27</v>
      </c>
      <c r="I81" s="22"/>
      <c r="J81" s="225">
        <f t="shared" si="3"/>
        <v>200</v>
      </c>
    </row>
    <row r="82" spans="2:10">
      <c r="B82" s="228" t="s">
        <v>589</v>
      </c>
      <c r="D82" s="224">
        <v>100</v>
      </c>
      <c r="E82" s="224"/>
      <c r="F82" s="224">
        <v>100</v>
      </c>
      <c r="H82" s="93" t="s">
        <v>27</v>
      </c>
      <c r="I82" s="22"/>
      <c r="J82" s="225">
        <f t="shared" si="3"/>
        <v>100</v>
      </c>
    </row>
    <row r="83" spans="2:10">
      <c r="B83" s="228" t="s">
        <v>605</v>
      </c>
      <c r="D83" s="224">
        <v>15</v>
      </c>
      <c r="E83" s="224"/>
      <c r="F83" s="224">
        <v>15</v>
      </c>
      <c r="H83" s="93" t="s">
        <v>27</v>
      </c>
      <c r="I83" s="22"/>
      <c r="J83" s="225">
        <f t="shared" si="3"/>
        <v>15</v>
      </c>
    </row>
    <row r="84" spans="2:10">
      <c r="B84" s="230" t="s">
        <v>611</v>
      </c>
      <c r="D84" s="224"/>
      <c r="E84" s="224"/>
      <c r="F84" s="224"/>
      <c r="H84" s="93"/>
      <c r="I84" s="22"/>
      <c r="J84" s="225"/>
    </row>
    <row r="85" spans="2:10">
      <c r="B85" s="228" t="s">
        <v>587</v>
      </c>
      <c r="D85" s="224">
        <v>300</v>
      </c>
      <c r="E85" s="224"/>
      <c r="F85" s="224">
        <v>300</v>
      </c>
      <c r="H85" s="93" t="s">
        <v>27</v>
      </c>
      <c r="I85" s="22"/>
      <c r="J85" s="225">
        <f t="shared" si="3"/>
        <v>300</v>
      </c>
    </row>
    <row r="86" spans="2:10">
      <c r="B86" s="228" t="s">
        <v>607</v>
      </c>
      <c r="D86" s="224">
        <v>300</v>
      </c>
      <c r="E86" s="224"/>
      <c r="F86" s="224">
        <v>300</v>
      </c>
      <c r="H86" s="93" t="s">
        <v>27</v>
      </c>
      <c r="I86" s="22"/>
      <c r="J86" s="225">
        <f t="shared" si="3"/>
        <v>300</v>
      </c>
    </row>
    <row r="87" spans="2:10">
      <c r="B87" s="228" t="s">
        <v>604</v>
      </c>
      <c r="D87" s="224">
        <v>25</v>
      </c>
      <c r="E87" s="224"/>
      <c r="F87" s="224">
        <v>25</v>
      </c>
      <c r="H87" s="93" t="s">
        <v>27</v>
      </c>
      <c r="I87" s="22"/>
      <c r="J87" s="225">
        <f t="shared" si="3"/>
        <v>25</v>
      </c>
    </row>
    <row r="88" spans="2:10">
      <c r="B88" s="228" t="s">
        <v>605</v>
      </c>
      <c r="D88" s="224">
        <v>15</v>
      </c>
      <c r="E88" s="224"/>
      <c r="F88" s="224">
        <v>15</v>
      </c>
      <c r="H88" s="93" t="s">
        <v>27</v>
      </c>
      <c r="I88" s="22"/>
      <c r="J88" s="225">
        <f t="shared" si="3"/>
        <v>15</v>
      </c>
    </row>
    <row r="89" spans="2:10">
      <c r="B89" s="230" t="s">
        <v>612</v>
      </c>
      <c r="D89" s="224"/>
      <c r="E89" s="224"/>
      <c r="F89" s="224"/>
      <c r="H89" s="93"/>
      <c r="I89" s="22"/>
      <c r="J89" s="225"/>
    </row>
    <row r="90" spans="2:10">
      <c r="B90" s="228" t="s">
        <v>613</v>
      </c>
      <c r="D90" s="224">
        <v>40</v>
      </c>
      <c r="E90" s="224"/>
      <c r="F90" s="224">
        <v>40</v>
      </c>
      <c r="H90" s="93" t="s">
        <v>27</v>
      </c>
      <c r="I90" s="22"/>
      <c r="J90" s="225">
        <f t="shared" si="3"/>
        <v>40</v>
      </c>
    </row>
    <row r="91" spans="2:10">
      <c r="B91" s="228" t="s">
        <v>607</v>
      </c>
      <c r="D91" s="224">
        <v>20</v>
      </c>
      <c r="E91" s="224"/>
      <c r="F91" s="224">
        <v>20</v>
      </c>
      <c r="H91" s="93" t="s">
        <v>27</v>
      </c>
      <c r="I91" s="22"/>
      <c r="J91" s="225">
        <f t="shared" si="3"/>
        <v>20</v>
      </c>
    </row>
    <row r="92" spans="2:10">
      <c r="D92" s="231"/>
      <c r="E92" s="231"/>
    </row>
  </sheetData>
  <printOptions horizontalCentered="1"/>
  <pageMargins left="0.74803149606299213" right="0.74803149606299213" top="0.98425196850393704" bottom="0.98425196850393704" header="0.51181102362204722" footer="0.51181102362204722"/>
  <pageSetup paperSize="9" scale="74" firstPageNumber="80" orientation="landscape" useFirstPageNumber="1" r:id="rId1"/>
  <headerFooter alignWithMargins="0">
    <oddFooter xml:space="preserve">&amp;C&amp;"Gill Sans MT Light,Regular"Page 12.10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E749-6DA6-4290-861C-44DB5E39856A}">
  <sheetPr>
    <tabColor rgb="FF92D050"/>
    <pageSetUpPr fitToPage="1"/>
  </sheetPr>
  <dimension ref="A2:J57"/>
  <sheetViews>
    <sheetView showGridLines="0" topLeftCell="A38" zoomScale="90" zoomScaleNormal="90" zoomScaleSheetLayoutView="85" workbookViewId="0">
      <selection activeCell="A48" sqref="A48:XFD49"/>
    </sheetView>
  </sheetViews>
  <sheetFormatPr defaultColWidth="9.1796875" defaultRowHeight="15.5"/>
  <cols>
    <col min="1" max="1" width="9.26953125" style="29" customWidth="1"/>
    <col min="2" max="2" width="83.7265625" style="29" customWidth="1"/>
    <col min="3" max="3" width="3.7265625" style="29" customWidth="1"/>
    <col min="4" max="4" width="12.7265625" style="29" customWidth="1"/>
    <col min="5" max="5" width="3.7265625" style="29" customWidth="1"/>
    <col min="6" max="6" width="12.7265625" style="29" customWidth="1"/>
    <col min="7" max="7" width="3.7265625" style="29" customWidth="1"/>
    <col min="8" max="8" width="12.7265625" style="29" customWidth="1"/>
    <col min="9" max="9" width="3.7265625" style="29" customWidth="1"/>
    <col min="10" max="10" width="12.7265625" style="29" customWidth="1"/>
    <col min="11" max="16384" width="9.1796875" style="29"/>
  </cols>
  <sheetData>
    <row r="2" spans="1:10" ht="20">
      <c r="B2" s="181" t="s">
        <v>525</v>
      </c>
    </row>
    <row r="4" spans="1:10" ht="18" customHeight="1">
      <c r="D4" s="41" t="s">
        <v>5</v>
      </c>
      <c r="E4" s="41"/>
      <c r="F4" s="41" t="s">
        <v>3</v>
      </c>
      <c r="G4" s="31"/>
      <c r="H4" s="31"/>
      <c r="I4" s="31"/>
      <c r="J4" s="41" t="s">
        <v>3</v>
      </c>
    </row>
    <row r="5" spans="1:10" s="399" customFormat="1" ht="31">
      <c r="C5" s="398"/>
      <c r="D5" s="213" t="s">
        <v>6</v>
      </c>
      <c r="E5" s="388"/>
      <c r="F5" s="213" t="s">
        <v>6</v>
      </c>
      <c r="G5" s="388"/>
      <c r="H5" s="397" t="s">
        <v>7</v>
      </c>
      <c r="I5" s="388"/>
      <c r="J5" s="144" t="s">
        <v>8</v>
      </c>
    </row>
    <row r="6" spans="1:10">
      <c r="B6" s="185"/>
      <c r="D6" s="186" t="s">
        <v>9</v>
      </c>
      <c r="F6" s="186" t="s">
        <v>9</v>
      </c>
      <c r="G6" s="186"/>
      <c r="H6" s="186" t="s">
        <v>9</v>
      </c>
      <c r="I6" s="127"/>
      <c r="J6" s="186" t="s">
        <v>9</v>
      </c>
    </row>
    <row r="7" spans="1:10">
      <c r="B7" s="32" t="s">
        <v>614</v>
      </c>
      <c r="D7" s="16"/>
      <c r="E7" s="16"/>
      <c r="F7" s="16"/>
      <c r="G7" s="16"/>
      <c r="H7" s="22" t="s">
        <v>11</v>
      </c>
      <c r="I7" s="22"/>
      <c r="J7" s="22"/>
    </row>
    <row r="8" spans="1:10">
      <c r="A8" s="9"/>
      <c r="B8" s="9" t="s">
        <v>615</v>
      </c>
      <c r="D8" s="16"/>
      <c r="E8" s="16"/>
      <c r="F8" s="16"/>
      <c r="G8" s="16"/>
      <c r="H8" s="187"/>
      <c r="I8" s="187"/>
      <c r="J8" s="27"/>
    </row>
    <row r="9" spans="1:10">
      <c r="A9" s="9"/>
      <c r="B9" s="98" t="s">
        <v>616</v>
      </c>
      <c r="D9" s="22">
        <v>376</v>
      </c>
      <c r="E9" s="22"/>
      <c r="F9" s="22">
        <v>395</v>
      </c>
      <c r="G9" s="31"/>
      <c r="H9" s="93" t="s">
        <v>27</v>
      </c>
      <c r="I9" s="93"/>
      <c r="J9" s="22">
        <f>F9</f>
        <v>395</v>
      </c>
    </row>
    <row r="10" spans="1:10">
      <c r="A10" s="9"/>
      <c r="B10" s="98" t="s">
        <v>617</v>
      </c>
      <c r="D10" s="22">
        <v>46</v>
      </c>
      <c r="E10" s="22"/>
      <c r="F10" s="22">
        <v>48</v>
      </c>
      <c r="G10" s="31"/>
      <c r="H10" s="93" t="s">
        <v>27</v>
      </c>
      <c r="I10" s="93"/>
      <c r="J10" s="22">
        <f t="shared" ref="J10:J37" si="0">F10</f>
        <v>48</v>
      </c>
    </row>
    <row r="11" spans="1:10">
      <c r="A11" s="9"/>
      <c r="B11" s="98" t="s">
        <v>618</v>
      </c>
      <c r="D11" s="22">
        <v>62</v>
      </c>
      <c r="E11" s="22"/>
      <c r="F11" s="22">
        <v>65</v>
      </c>
      <c r="G11" s="34"/>
      <c r="H11" s="93" t="s">
        <v>27</v>
      </c>
      <c r="I11" s="93"/>
      <c r="J11" s="22">
        <f t="shared" si="0"/>
        <v>65</v>
      </c>
    </row>
    <row r="12" spans="1:10" hidden="1">
      <c r="A12" s="9"/>
      <c r="B12" s="98" t="s">
        <v>619</v>
      </c>
      <c r="D12" s="22">
        <v>0</v>
      </c>
      <c r="E12" s="22"/>
      <c r="F12" s="22"/>
      <c r="G12" s="34"/>
      <c r="H12" s="93" t="s">
        <v>27</v>
      </c>
      <c r="I12" s="93"/>
      <c r="J12" s="22">
        <f t="shared" si="0"/>
        <v>0</v>
      </c>
    </row>
    <row r="13" spans="1:10" hidden="1">
      <c r="A13" s="9"/>
      <c r="B13" s="98" t="s">
        <v>620</v>
      </c>
      <c r="D13" s="22">
        <v>40</v>
      </c>
      <c r="E13" s="22"/>
      <c r="F13" s="22"/>
      <c r="G13" s="31"/>
      <c r="H13" s="93" t="s">
        <v>27</v>
      </c>
      <c r="I13" s="93"/>
      <c r="J13" s="22">
        <f t="shared" si="0"/>
        <v>0</v>
      </c>
    </row>
    <row r="14" spans="1:10" hidden="1">
      <c r="A14" s="9"/>
      <c r="B14" s="98" t="s">
        <v>621</v>
      </c>
      <c r="D14" s="22">
        <v>50</v>
      </c>
      <c r="E14" s="22"/>
      <c r="F14" s="86"/>
      <c r="G14" s="31"/>
      <c r="H14" s="93" t="s">
        <v>27</v>
      </c>
      <c r="I14" s="93"/>
      <c r="J14" s="86">
        <f t="shared" si="0"/>
        <v>0</v>
      </c>
    </row>
    <row r="15" spans="1:10">
      <c r="A15" s="9"/>
      <c r="B15" s="98" t="s">
        <v>622</v>
      </c>
      <c r="D15" s="22">
        <v>44</v>
      </c>
      <c r="E15" s="22"/>
      <c r="F15" s="86">
        <v>46</v>
      </c>
      <c r="G15" s="31"/>
      <c r="H15" s="93" t="s">
        <v>27</v>
      </c>
      <c r="I15" s="93"/>
      <c r="J15" s="86">
        <f t="shared" si="0"/>
        <v>46</v>
      </c>
    </row>
    <row r="16" spans="1:10">
      <c r="A16" s="9"/>
      <c r="B16" s="98"/>
      <c r="D16" s="22"/>
      <c r="E16" s="22"/>
      <c r="F16" s="22"/>
      <c r="G16" s="31"/>
      <c r="H16" s="93"/>
      <c r="I16" s="93"/>
      <c r="J16" s="22"/>
    </row>
    <row r="17" spans="1:10">
      <c r="A17" s="9"/>
      <c r="B17" s="188" t="s">
        <v>623</v>
      </c>
      <c r="D17" s="22"/>
      <c r="E17" s="22"/>
      <c r="F17" s="22"/>
      <c r="G17" s="31"/>
      <c r="H17" s="93"/>
      <c r="I17" s="93"/>
      <c r="J17" s="22"/>
    </row>
    <row r="18" spans="1:10">
      <c r="A18" s="9"/>
      <c r="B18" s="189" t="s">
        <v>624</v>
      </c>
      <c r="D18" s="190">
        <v>105</v>
      </c>
      <c r="E18" s="190"/>
      <c r="F18" s="190">
        <v>105</v>
      </c>
      <c r="G18" s="31"/>
      <c r="H18" s="191" t="s">
        <v>27</v>
      </c>
      <c r="I18" s="191"/>
      <c r="J18" s="190">
        <f t="shared" ref="J18:J24" si="1">F18</f>
        <v>105</v>
      </c>
    </row>
    <row r="19" spans="1:10">
      <c r="A19" s="9"/>
      <c r="B19" s="98" t="s">
        <v>625</v>
      </c>
      <c r="D19" s="93">
        <v>370</v>
      </c>
      <c r="E19" s="93"/>
      <c r="F19" s="22">
        <v>370</v>
      </c>
      <c r="G19" s="192"/>
      <c r="H19" s="93" t="s">
        <v>27</v>
      </c>
      <c r="I19" s="93"/>
      <c r="J19" s="22">
        <f t="shared" si="1"/>
        <v>370</v>
      </c>
    </row>
    <row r="20" spans="1:10">
      <c r="A20" s="9"/>
      <c r="B20" s="98" t="s">
        <v>626</v>
      </c>
      <c r="D20" s="93">
        <v>74</v>
      </c>
      <c r="E20" s="93"/>
      <c r="F20" s="22">
        <v>74</v>
      </c>
      <c r="G20" s="192"/>
      <c r="H20" s="93" t="s">
        <v>27</v>
      </c>
      <c r="I20" s="93"/>
      <c r="J20" s="22">
        <f t="shared" si="1"/>
        <v>74</v>
      </c>
    </row>
    <row r="21" spans="1:10">
      <c r="A21" s="9"/>
      <c r="B21" s="98" t="s">
        <v>627</v>
      </c>
      <c r="D21" s="93">
        <v>101</v>
      </c>
      <c r="E21" s="93"/>
      <c r="F21" s="22">
        <v>101</v>
      </c>
      <c r="G21" s="192"/>
      <c r="H21" s="93" t="s">
        <v>27</v>
      </c>
      <c r="I21" s="93"/>
      <c r="J21" s="22">
        <f t="shared" si="1"/>
        <v>101</v>
      </c>
    </row>
    <row r="22" spans="1:10">
      <c r="A22" s="88"/>
      <c r="B22" s="98" t="s">
        <v>628</v>
      </c>
      <c r="D22" s="93">
        <v>52</v>
      </c>
      <c r="E22" s="93"/>
      <c r="F22" s="22">
        <v>52</v>
      </c>
      <c r="G22" s="192"/>
      <c r="H22" s="93" t="s">
        <v>27</v>
      </c>
      <c r="I22" s="93"/>
      <c r="J22" s="22">
        <f t="shared" si="1"/>
        <v>52</v>
      </c>
    </row>
    <row r="23" spans="1:10">
      <c r="A23" s="9"/>
      <c r="B23" s="98" t="s">
        <v>629</v>
      </c>
      <c r="D23" s="22">
        <v>46</v>
      </c>
      <c r="E23" s="22"/>
      <c r="F23" s="22">
        <v>46</v>
      </c>
      <c r="G23" s="31"/>
      <c r="H23" s="93" t="s">
        <v>27</v>
      </c>
      <c r="I23" s="93"/>
      <c r="J23" s="22">
        <f t="shared" si="1"/>
        <v>46</v>
      </c>
    </row>
    <row r="24" spans="1:10">
      <c r="A24" s="84"/>
      <c r="B24" s="98" t="s">
        <v>630</v>
      </c>
      <c r="D24" s="22">
        <v>44</v>
      </c>
      <c r="E24" s="22"/>
      <c r="F24" s="22">
        <v>44</v>
      </c>
      <c r="G24" s="22"/>
      <c r="H24" s="93" t="s">
        <v>27</v>
      </c>
      <c r="I24" s="93"/>
      <c r="J24" s="22">
        <f t="shared" si="1"/>
        <v>44</v>
      </c>
    </row>
    <row r="25" spans="1:10">
      <c r="A25" s="9"/>
      <c r="B25" s="98"/>
      <c r="D25" s="22"/>
      <c r="E25" s="22"/>
      <c r="F25" s="22"/>
      <c r="G25" s="22"/>
      <c r="H25" s="93"/>
      <c r="I25" s="22"/>
      <c r="J25" s="22"/>
    </row>
    <row r="26" spans="1:10">
      <c r="A26" s="9"/>
      <c r="B26" s="188" t="s">
        <v>631</v>
      </c>
      <c r="D26" s="22"/>
      <c r="E26" s="22"/>
      <c r="F26" s="22"/>
      <c r="G26" s="31"/>
      <c r="H26" s="93"/>
      <c r="I26" s="93"/>
      <c r="J26" s="22"/>
    </row>
    <row r="27" spans="1:10">
      <c r="A27" s="9"/>
      <c r="B27" s="189" t="s">
        <v>624</v>
      </c>
      <c r="D27" s="190">
        <v>90</v>
      </c>
      <c r="E27" s="190"/>
      <c r="F27" s="190">
        <v>95</v>
      </c>
      <c r="G27" s="31"/>
      <c r="H27" s="191" t="s">
        <v>27</v>
      </c>
      <c r="I27" s="191"/>
      <c r="J27" s="190">
        <f t="shared" si="0"/>
        <v>95</v>
      </c>
    </row>
    <row r="28" spans="1:10">
      <c r="A28" s="9"/>
      <c r="B28" s="98" t="s">
        <v>625</v>
      </c>
      <c r="D28" s="93">
        <v>230</v>
      </c>
      <c r="E28" s="93"/>
      <c r="F28" s="22">
        <v>242</v>
      </c>
      <c r="G28" s="192"/>
      <c r="H28" s="93" t="s">
        <v>27</v>
      </c>
      <c r="I28" s="93"/>
      <c r="J28" s="22">
        <f t="shared" si="0"/>
        <v>242</v>
      </c>
    </row>
    <row r="29" spans="1:10">
      <c r="A29" s="9"/>
      <c r="B29" s="98" t="s">
        <v>626</v>
      </c>
      <c r="D29" s="93">
        <v>74</v>
      </c>
      <c r="E29" s="93"/>
      <c r="F29" s="22">
        <v>78</v>
      </c>
      <c r="G29" s="192"/>
      <c r="H29" s="93" t="s">
        <v>27</v>
      </c>
      <c r="I29" s="93"/>
      <c r="J29" s="22">
        <f t="shared" si="0"/>
        <v>78</v>
      </c>
    </row>
    <row r="30" spans="1:10">
      <c r="A30" s="9"/>
      <c r="B30" s="98" t="s">
        <v>627</v>
      </c>
      <c r="D30" s="93">
        <v>101</v>
      </c>
      <c r="E30" s="93"/>
      <c r="F30" s="22">
        <v>106</v>
      </c>
      <c r="G30" s="192"/>
      <c r="H30" s="93" t="s">
        <v>27</v>
      </c>
      <c r="I30" s="93"/>
      <c r="J30" s="22">
        <f t="shared" si="0"/>
        <v>106</v>
      </c>
    </row>
    <row r="31" spans="1:10">
      <c r="A31" s="88"/>
      <c r="B31" s="98" t="s">
        <v>632</v>
      </c>
      <c r="D31" s="93">
        <v>52</v>
      </c>
      <c r="E31" s="93"/>
      <c r="F31" s="22">
        <v>55</v>
      </c>
      <c r="G31" s="192"/>
      <c r="H31" s="93" t="s">
        <v>27</v>
      </c>
      <c r="I31" s="93"/>
      <c r="J31" s="22">
        <f t="shared" si="0"/>
        <v>55</v>
      </c>
    </row>
    <row r="32" spans="1:10">
      <c r="A32" s="84"/>
      <c r="B32" s="98" t="s">
        <v>633</v>
      </c>
      <c r="D32" s="22">
        <v>46</v>
      </c>
      <c r="E32" s="22"/>
      <c r="F32" s="22">
        <v>48</v>
      </c>
      <c r="G32" s="22"/>
      <c r="H32" s="93" t="s">
        <v>27</v>
      </c>
      <c r="I32" s="93"/>
      <c r="J32" s="22">
        <f t="shared" si="0"/>
        <v>48</v>
      </c>
    </row>
    <row r="33" spans="1:10">
      <c r="A33" s="9"/>
      <c r="B33" s="98" t="s">
        <v>634</v>
      </c>
      <c r="D33" s="22">
        <v>179</v>
      </c>
      <c r="E33" s="22"/>
      <c r="F33" s="22">
        <v>188</v>
      </c>
      <c r="G33" s="22"/>
      <c r="H33" s="93" t="s">
        <v>27</v>
      </c>
      <c r="I33" s="93"/>
      <c r="J33" s="22">
        <f t="shared" si="0"/>
        <v>188</v>
      </c>
    </row>
    <row r="34" spans="1:10">
      <c r="A34" s="9"/>
      <c r="B34" s="98" t="s">
        <v>635</v>
      </c>
      <c r="D34" s="22">
        <v>137</v>
      </c>
      <c r="E34" s="22"/>
      <c r="F34" s="22">
        <v>144</v>
      </c>
      <c r="G34" s="22"/>
      <c r="H34" s="93" t="s">
        <v>27</v>
      </c>
      <c r="I34" s="93"/>
      <c r="J34" s="22">
        <f t="shared" si="0"/>
        <v>144</v>
      </c>
    </row>
    <row r="35" spans="1:10">
      <c r="A35" s="9"/>
      <c r="B35" s="98" t="s">
        <v>636</v>
      </c>
      <c r="D35" s="22">
        <v>104</v>
      </c>
      <c r="E35" s="22"/>
      <c r="F35" s="22">
        <v>109</v>
      </c>
      <c r="G35" s="22"/>
      <c r="H35" s="93" t="s">
        <v>27</v>
      </c>
      <c r="I35" s="93"/>
      <c r="J35" s="22">
        <f t="shared" si="0"/>
        <v>109</v>
      </c>
    </row>
    <row r="36" spans="1:10">
      <c r="A36" s="9"/>
      <c r="B36" s="98" t="s">
        <v>637</v>
      </c>
      <c r="D36" s="22">
        <v>99</v>
      </c>
      <c r="E36" s="22"/>
      <c r="F36" s="22">
        <v>104</v>
      </c>
      <c r="G36" s="22"/>
      <c r="H36" s="93" t="s">
        <v>27</v>
      </c>
      <c r="I36" s="22"/>
      <c r="J36" s="22">
        <f t="shared" si="0"/>
        <v>104</v>
      </c>
    </row>
    <row r="37" spans="1:10">
      <c r="A37" s="9"/>
      <c r="B37" s="98" t="s">
        <v>630</v>
      </c>
      <c r="D37" s="22">
        <v>44.000775000000004</v>
      </c>
      <c r="E37" s="22"/>
      <c r="F37" s="22">
        <v>46</v>
      </c>
      <c r="G37" s="22"/>
      <c r="H37" s="93" t="s">
        <v>27</v>
      </c>
      <c r="I37" s="22"/>
      <c r="J37" s="22">
        <f t="shared" si="0"/>
        <v>46</v>
      </c>
    </row>
    <row r="38" spans="1:10">
      <c r="A38" s="9"/>
      <c r="B38" s="98"/>
      <c r="D38" s="22"/>
      <c r="E38" s="22"/>
      <c r="F38" s="22"/>
      <c r="G38" s="22"/>
      <c r="H38" s="93"/>
      <c r="I38" s="22"/>
      <c r="J38" s="22"/>
    </row>
    <row r="39" spans="1:10">
      <c r="A39" s="9"/>
      <c r="B39" s="188" t="s">
        <v>638</v>
      </c>
      <c r="D39" s="22"/>
      <c r="E39" s="22"/>
      <c r="F39" s="22"/>
      <c r="G39" s="22"/>
      <c r="H39" s="93"/>
      <c r="I39" s="22"/>
      <c r="J39" s="22"/>
    </row>
    <row r="40" spans="1:10">
      <c r="A40" s="9"/>
      <c r="B40" s="98" t="s">
        <v>639</v>
      </c>
      <c r="D40" s="22">
        <v>186</v>
      </c>
      <c r="E40" s="22"/>
      <c r="F40" s="22">
        <v>561</v>
      </c>
      <c r="G40" s="22"/>
      <c r="H40" s="93" t="s">
        <v>27</v>
      </c>
      <c r="I40" s="22"/>
      <c r="J40" s="22">
        <f t="shared" ref="J40:J46" si="2">F40</f>
        <v>561</v>
      </c>
    </row>
    <row r="41" spans="1:10">
      <c r="A41" s="9"/>
      <c r="B41" s="98" t="s">
        <v>640</v>
      </c>
      <c r="D41" s="22">
        <v>308</v>
      </c>
      <c r="E41" s="22"/>
      <c r="F41" s="22">
        <v>713</v>
      </c>
      <c r="G41" s="22"/>
      <c r="H41" s="93" t="s">
        <v>27</v>
      </c>
      <c r="I41" s="22"/>
      <c r="J41" s="22">
        <f t="shared" si="2"/>
        <v>713</v>
      </c>
    </row>
    <row r="42" spans="1:10">
      <c r="A42" s="9"/>
      <c r="B42" s="98" t="s">
        <v>641</v>
      </c>
      <c r="D42" s="22">
        <v>492</v>
      </c>
      <c r="E42" s="22"/>
      <c r="F42" s="22">
        <v>890</v>
      </c>
      <c r="G42" s="22"/>
      <c r="H42" s="93" t="s">
        <v>27</v>
      </c>
      <c r="I42" s="22"/>
      <c r="J42" s="22">
        <f t="shared" si="2"/>
        <v>890</v>
      </c>
    </row>
    <row r="43" spans="1:10">
      <c r="A43" s="9"/>
      <c r="B43" s="98" t="s">
        <v>642</v>
      </c>
      <c r="D43" s="22">
        <v>678</v>
      </c>
      <c r="E43" s="22"/>
      <c r="F43" s="22">
        <v>1110</v>
      </c>
      <c r="G43" s="22"/>
      <c r="H43" s="93" t="s">
        <v>27</v>
      </c>
      <c r="I43" s="22"/>
      <c r="J43" s="22">
        <f t="shared" si="2"/>
        <v>1110</v>
      </c>
    </row>
    <row r="44" spans="1:10">
      <c r="A44" s="9"/>
      <c r="B44" s="98" t="s">
        <v>643</v>
      </c>
      <c r="D44" s="22">
        <v>173</v>
      </c>
      <c r="E44" s="22"/>
      <c r="F44" s="22">
        <v>182</v>
      </c>
      <c r="G44" s="22"/>
      <c r="H44" s="93" t="s">
        <v>27</v>
      </c>
      <c r="I44" s="22"/>
      <c r="J44" s="22">
        <f t="shared" si="2"/>
        <v>182</v>
      </c>
    </row>
    <row r="45" spans="1:10">
      <c r="A45" s="9"/>
      <c r="B45" s="98" t="s">
        <v>629</v>
      </c>
      <c r="D45" s="22">
        <v>46</v>
      </c>
      <c r="E45" s="22"/>
      <c r="F45" s="22">
        <v>48</v>
      </c>
      <c r="G45" s="22"/>
      <c r="H45" s="93" t="s">
        <v>27</v>
      </c>
      <c r="I45" s="22"/>
      <c r="J45" s="22">
        <f t="shared" si="2"/>
        <v>48</v>
      </c>
    </row>
    <row r="46" spans="1:10">
      <c r="A46" s="9"/>
      <c r="B46" s="98" t="s">
        <v>630</v>
      </c>
      <c r="D46" s="22">
        <v>44.000775000000004</v>
      </c>
      <c r="E46" s="22"/>
      <c r="F46" s="22">
        <v>46</v>
      </c>
      <c r="G46" s="22"/>
      <c r="H46" s="93" t="s">
        <v>27</v>
      </c>
      <c r="I46" s="22"/>
      <c r="J46" s="22">
        <f t="shared" si="2"/>
        <v>46</v>
      </c>
    </row>
    <row r="47" spans="1:10">
      <c r="A47" s="9"/>
      <c r="B47" s="98"/>
      <c r="D47" s="22"/>
      <c r="E47" s="22"/>
      <c r="F47" s="22"/>
      <c r="G47" s="22"/>
      <c r="H47" s="93"/>
      <c r="I47" s="22"/>
      <c r="J47" s="22"/>
    </row>
    <row r="48" spans="1:10">
      <c r="A48" s="9"/>
      <c r="B48" s="9"/>
      <c r="C48" s="9"/>
      <c r="D48" s="22"/>
      <c r="E48" s="22"/>
      <c r="F48" s="22"/>
      <c r="G48" s="22"/>
      <c r="H48" s="93"/>
      <c r="I48" s="22"/>
      <c r="J48" s="22"/>
    </row>
    <row r="49" spans="1:10">
      <c r="A49" s="9"/>
      <c r="B49" s="9"/>
      <c r="C49" s="9"/>
      <c r="D49" s="22"/>
      <c r="E49" s="22"/>
      <c r="F49" s="22"/>
      <c r="G49" s="22"/>
      <c r="H49" s="16"/>
      <c r="I49" s="16"/>
      <c r="J49" s="27"/>
    </row>
    <row r="50" spans="1:10">
      <c r="A50" s="9"/>
      <c r="B50" s="9"/>
      <c r="C50" s="9"/>
      <c r="D50" s="22"/>
      <c r="E50" s="22"/>
      <c r="F50" s="22"/>
      <c r="G50" s="22"/>
      <c r="H50" s="16"/>
      <c r="I50" s="16"/>
      <c r="J50" s="27"/>
    </row>
    <row r="51" spans="1:10">
      <c r="A51" s="9"/>
      <c r="B51" s="9"/>
      <c r="C51" s="9"/>
      <c r="D51" s="22"/>
      <c r="E51" s="22"/>
      <c r="F51" s="22"/>
      <c r="G51" s="22"/>
      <c r="H51" s="16"/>
      <c r="I51" s="16"/>
      <c r="J51" s="27"/>
    </row>
    <row r="52" spans="1:10">
      <c r="A52" s="9"/>
      <c r="B52" s="9"/>
      <c r="C52" s="9"/>
      <c r="D52" s="16"/>
      <c r="E52" s="16"/>
      <c r="F52" s="16"/>
      <c r="G52" s="16"/>
      <c r="H52" s="34"/>
      <c r="I52" s="34"/>
      <c r="J52" s="44"/>
    </row>
    <row r="53" spans="1:10">
      <c r="H53" s="187"/>
      <c r="I53" s="187"/>
      <c r="J53" s="193"/>
    </row>
    <row r="57" spans="1:10">
      <c r="A57" s="22"/>
      <c r="B57" s="22"/>
    </row>
  </sheetData>
  <printOptions horizontalCentered="1"/>
  <pageMargins left="0.74803149606299213" right="0.74803149606299213" top="0.98425196850393704" bottom="0.98425196850393704" header="0.51181102362204722" footer="0.51181102362204722"/>
  <pageSetup paperSize="9" scale="79" firstPageNumber="80" orientation="landscape" useFirstPageNumber="1" r:id="rId1"/>
  <headerFooter alignWithMargins="0">
    <oddFooter>&amp;C&amp;"Gill Sans MT Light,Regular"Page 12.11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9DAF04-061C-4339-8647-638CA49AFF4C}">
  <sheetPr>
    <tabColor rgb="FF92D050"/>
    <pageSetUpPr fitToPage="1"/>
  </sheetPr>
  <dimension ref="A2:J68"/>
  <sheetViews>
    <sheetView showGridLines="0" topLeftCell="A48" zoomScale="90" zoomScaleNormal="90" workbookViewId="0">
      <selection activeCell="F57" sqref="F57"/>
    </sheetView>
  </sheetViews>
  <sheetFormatPr defaultColWidth="9.1796875" defaultRowHeight="15.5"/>
  <cols>
    <col min="1" max="1" width="9.1796875" style="22" customWidth="1"/>
    <col min="2" max="2" width="77.81640625" style="22" customWidth="1"/>
    <col min="3" max="3" width="3.7265625" style="22" customWidth="1"/>
    <col min="4" max="4" width="12.7265625" style="22" customWidth="1"/>
    <col min="5" max="5" width="3.7265625" style="22" customWidth="1"/>
    <col min="6" max="6" width="12.7265625" style="22" customWidth="1"/>
    <col min="7" max="7" width="3.7265625" style="22" customWidth="1"/>
    <col min="8" max="8" width="12.7265625" style="22" customWidth="1"/>
    <col min="9" max="9" width="3.7265625" style="22" customWidth="1"/>
    <col min="10" max="10" width="12.7265625" style="22" customWidth="1"/>
    <col min="11" max="16384" width="9.1796875" style="22"/>
  </cols>
  <sheetData>
    <row r="2" spans="1:10" ht="19.5" customHeight="1">
      <c r="A2" s="24"/>
      <c r="B2" s="131" t="s">
        <v>512</v>
      </c>
    </row>
    <row r="3" spans="1:10" ht="18" customHeight="1">
      <c r="C3" s="88"/>
      <c r="D3" s="41" t="s">
        <v>5</v>
      </c>
      <c r="E3" s="41"/>
      <c r="F3" s="41" t="s">
        <v>3</v>
      </c>
      <c r="G3" s="31"/>
      <c r="H3" s="31"/>
      <c r="I3" s="31"/>
      <c r="J3" s="41" t="s">
        <v>3</v>
      </c>
    </row>
    <row r="4" spans="1:10" s="365" customFormat="1" ht="31">
      <c r="C4" s="396"/>
      <c r="D4" s="213" t="s">
        <v>6</v>
      </c>
      <c r="E4" s="388"/>
      <c r="F4" s="213" t="s">
        <v>6</v>
      </c>
      <c r="G4" s="388"/>
      <c r="H4" s="397" t="s">
        <v>7</v>
      </c>
      <c r="I4" s="388"/>
      <c r="J4" s="144" t="s">
        <v>8</v>
      </c>
    </row>
    <row r="5" spans="1:10">
      <c r="C5" s="124"/>
      <c r="D5" s="127" t="s">
        <v>9</v>
      </c>
      <c r="E5" s="127"/>
      <c r="F5" s="127" t="s">
        <v>9</v>
      </c>
      <c r="G5" s="127"/>
      <c r="H5" s="127" t="s">
        <v>9</v>
      </c>
      <c r="I5" s="127"/>
      <c r="J5" s="127" t="s">
        <v>9</v>
      </c>
    </row>
    <row r="6" spans="1:10" ht="15.75" customHeight="1">
      <c r="B6" s="26" t="s">
        <v>644</v>
      </c>
      <c r="H6" s="22" t="s">
        <v>11</v>
      </c>
    </row>
    <row r="7" spans="1:10">
      <c r="B7" s="22" t="s">
        <v>645</v>
      </c>
      <c r="H7" s="22" t="s">
        <v>11</v>
      </c>
    </row>
    <row r="8" spans="1:10">
      <c r="B8" s="22" t="s">
        <v>646</v>
      </c>
      <c r="D8" s="22">
        <v>144</v>
      </c>
      <c r="F8" s="22">
        <v>152</v>
      </c>
      <c r="H8" s="22">
        <v>0</v>
      </c>
      <c r="J8" s="22">
        <f>H8+F8</f>
        <v>152</v>
      </c>
    </row>
    <row r="9" spans="1:10">
      <c r="B9" s="22" t="s">
        <v>647</v>
      </c>
      <c r="D9" s="22">
        <v>72</v>
      </c>
      <c r="F9" s="22">
        <v>76</v>
      </c>
      <c r="H9" s="22">
        <v>0</v>
      </c>
      <c r="J9" s="22">
        <f>H9+F9</f>
        <v>76</v>
      </c>
    </row>
    <row r="10" spans="1:10">
      <c r="B10" s="22" t="s">
        <v>648</v>
      </c>
      <c r="D10" s="22">
        <v>75</v>
      </c>
      <c r="F10" s="22">
        <v>79</v>
      </c>
      <c r="H10" s="22">
        <v>0</v>
      </c>
      <c r="J10" s="22">
        <f t="shared" ref="J10:J17" si="0">H10+F10</f>
        <v>79</v>
      </c>
    </row>
    <row r="11" spans="1:10">
      <c r="B11" s="22" t="s">
        <v>649</v>
      </c>
      <c r="D11" s="22">
        <v>68</v>
      </c>
      <c r="F11" s="22">
        <v>72</v>
      </c>
      <c r="H11" s="22">
        <v>0</v>
      </c>
      <c r="J11" s="22">
        <f t="shared" si="0"/>
        <v>72</v>
      </c>
    </row>
    <row r="12" spans="1:10">
      <c r="B12" s="22" t="s">
        <v>650</v>
      </c>
      <c r="D12" s="22">
        <v>70</v>
      </c>
      <c r="F12" s="22">
        <v>76</v>
      </c>
      <c r="H12" s="22">
        <f>F12*0.2</f>
        <v>15.200000000000001</v>
      </c>
      <c r="J12" s="22">
        <f t="shared" si="0"/>
        <v>91.2</v>
      </c>
    </row>
    <row r="13" spans="1:10">
      <c r="B13" s="22" t="s">
        <v>651</v>
      </c>
      <c r="D13" s="22">
        <v>240</v>
      </c>
      <c r="F13" s="22">
        <v>282</v>
      </c>
      <c r="H13" s="22">
        <f>F13*0.2</f>
        <v>56.400000000000006</v>
      </c>
      <c r="J13" s="22">
        <f t="shared" si="0"/>
        <v>338.4</v>
      </c>
    </row>
    <row r="14" spans="1:10">
      <c r="B14" s="22" t="s">
        <v>652</v>
      </c>
      <c r="D14" s="22">
        <v>246</v>
      </c>
      <c r="F14" s="22">
        <v>259</v>
      </c>
      <c r="H14" s="22">
        <v>0</v>
      </c>
      <c r="J14" s="22">
        <f t="shared" si="0"/>
        <v>259</v>
      </c>
    </row>
    <row r="15" spans="1:10">
      <c r="B15" s="22" t="s">
        <v>653</v>
      </c>
      <c r="D15" s="22">
        <v>16.8</v>
      </c>
      <c r="F15" s="22">
        <v>25</v>
      </c>
      <c r="H15" s="22">
        <f>F15*0.2</f>
        <v>5</v>
      </c>
      <c r="J15" s="22">
        <f t="shared" si="0"/>
        <v>30</v>
      </c>
    </row>
    <row r="16" spans="1:10">
      <c r="B16" s="22" t="s">
        <v>654</v>
      </c>
      <c r="D16" s="22">
        <v>15</v>
      </c>
      <c r="F16" s="22">
        <v>20</v>
      </c>
      <c r="H16" s="22">
        <f t="shared" ref="H16:H17" si="1">F16*0.2</f>
        <v>4</v>
      </c>
      <c r="J16" s="22">
        <f t="shared" si="0"/>
        <v>24</v>
      </c>
    </row>
    <row r="17" spans="2:10">
      <c r="B17" s="22" t="s">
        <v>655</v>
      </c>
      <c r="D17" s="22">
        <v>28.5</v>
      </c>
      <c r="F17" s="22">
        <v>35</v>
      </c>
      <c r="H17" s="22">
        <f t="shared" si="1"/>
        <v>7</v>
      </c>
      <c r="J17" s="22">
        <f t="shared" si="0"/>
        <v>42</v>
      </c>
    </row>
    <row r="18" spans="2:10" hidden="1">
      <c r="B18" s="22" t="s">
        <v>656</v>
      </c>
      <c r="D18" s="22">
        <v>26.5</v>
      </c>
      <c r="F18" s="431"/>
      <c r="H18" s="22">
        <v>0</v>
      </c>
      <c r="J18" s="22">
        <f>H18+F18</f>
        <v>0</v>
      </c>
    </row>
    <row r="20" spans="2:10">
      <c r="B20" s="26" t="s">
        <v>657</v>
      </c>
    </row>
    <row r="21" spans="2:10">
      <c r="B21" s="22" t="s">
        <v>658</v>
      </c>
      <c r="D21" s="22">
        <v>280</v>
      </c>
      <c r="F21" s="22">
        <v>294</v>
      </c>
      <c r="H21" s="22">
        <v>0</v>
      </c>
      <c r="J21" s="22">
        <f>(H21+F21)</f>
        <v>294</v>
      </c>
    </row>
    <row r="22" spans="2:10">
      <c r="B22" s="22" t="s">
        <v>659</v>
      </c>
      <c r="D22" s="22">
        <v>144</v>
      </c>
      <c r="F22" s="22">
        <v>152</v>
      </c>
      <c r="H22" s="22">
        <v>0</v>
      </c>
      <c r="J22" s="22">
        <f>H22+F22</f>
        <v>152</v>
      </c>
    </row>
    <row r="23" spans="2:10" ht="31">
      <c r="B23" s="87" t="s">
        <v>660</v>
      </c>
      <c r="D23" s="22">
        <v>145</v>
      </c>
      <c r="F23" s="22">
        <v>153</v>
      </c>
      <c r="H23" s="22">
        <v>0</v>
      </c>
      <c r="J23" s="22">
        <f>H23+F23</f>
        <v>153</v>
      </c>
    </row>
    <row r="24" spans="2:10" ht="31">
      <c r="B24" s="87" t="s">
        <v>661</v>
      </c>
      <c r="D24" s="22">
        <v>64</v>
      </c>
      <c r="F24" s="22">
        <v>68</v>
      </c>
      <c r="H24" s="22">
        <v>0</v>
      </c>
      <c r="J24" s="22">
        <f>H24+F24</f>
        <v>68</v>
      </c>
    </row>
    <row r="25" spans="2:10">
      <c r="B25" s="22" t="s">
        <v>662</v>
      </c>
      <c r="D25" s="22">
        <v>28</v>
      </c>
      <c r="F25" s="22">
        <v>30</v>
      </c>
      <c r="H25" s="22">
        <v>0</v>
      </c>
      <c r="J25" s="22">
        <f>H25+F25</f>
        <v>30</v>
      </c>
    </row>
    <row r="27" spans="2:10">
      <c r="B27" s="26" t="s">
        <v>663</v>
      </c>
    </row>
    <row r="28" spans="2:10">
      <c r="B28" s="22" t="s">
        <v>664</v>
      </c>
      <c r="D28" s="22">
        <v>180.00250000000003</v>
      </c>
      <c r="F28" s="22">
        <v>189.00262500000002</v>
      </c>
      <c r="H28" s="22">
        <v>0</v>
      </c>
      <c r="J28" s="22">
        <f t="shared" ref="J28:J30" si="2">H28+F28</f>
        <v>189.00262500000002</v>
      </c>
    </row>
    <row r="29" spans="2:10">
      <c r="B29" s="22" t="s">
        <v>665</v>
      </c>
      <c r="D29" s="22">
        <v>209</v>
      </c>
      <c r="F29" s="22">
        <v>219.5</v>
      </c>
      <c r="H29" s="22">
        <v>0</v>
      </c>
      <c r="J29" s="22">
        <f t="shared" si="2"/>
        <v>219.5</v>
      </c>
    </row>
    <row r="30" spans="2:10">
      <c r="B30" s="22" t="s">
        <v>666</v>
      </c>
      <c r="D30" s="22">
        <v>27.55</v>
      </c>
      <c r="F30" s="22">
        <v>29</v>
      </c>
      <c r="H30" s="22">
        <v>0</v>
      </c>
      <c r="J30" s="22">
        <f t="shared" si="2"/>
        <v>29</v>
      </c>
    </row>
    <row r="31" spans="2:10">
      <c r="B31" s="22" t="s">
        <v>667</v>
      </c>
    </row>
    <row r="33" spans="2:10">
      <c r="B33" s="26" t="s">
        <v>405</v>
      </c>
    </row>
    <row r="34" spans="2:10">
      <c r="B34" s="22" t="s">
        <v>668</v>
      </c>
    </row>
    <row r="35" spans="2:10">
      <c r="B35" s="22" t="s">
        <v>215</v>
      </c>
      <c r="D35" s="22">
        <v>508.00249999999994</v>
      </c>
      <c r="F35" s="22">
        <v>533.5</v>
      </c>
      <c r="H35" s="22">
        <v>0</v>
      </c>
      <c r="J35" s="22">
        <f>H35+F35</f>
        <v>533.5</v>
      </c>
    </row>
    <row r="36" spans="2:10">
      <c r="B36" s="22" t="s">
        <v>669</v>
      </c>
      <c r="D36" s="22">
        <v>152.9975</v>
      </c>
      <c r="F36" s="22">
        <v>161</v>
      </c>
      <c r="H36" s="22">
        <v>0</v>
      </c>
      <c r="J36" s="22">
        <f t="shared" ref="J36:J42" si="3">H36+F36</f>
        <v>161</v>
      </c>
    </row>
    <row r="37" spans="2:10">
      <c r="B37" s="22" t="s">
        <v>670</v>
      </c>
      <c r="D37" s="22">
        <v>105</v>
      </c>
      <c r="F37" s="22">
        <v>110.5</v>
      </c>
      <c r="H37" s="22">
        <v>0</v>
      </c>
      <c r="J37" s="22">
        <f t="shared" si="3"/>
        <v>110.5</v>
      </c>
    </row>
    <row r="38" spans="2:10">
      <c r="B38" s="22" t="s">
        <v>671</v>
      </c>
      <c r="D38" s="22">
        <v>22.494999999999997</v>
      </c>
      <c r="F38" s="22">
        <v>24</v>
      </c>
      <c r="H38" s="22">
        <v>0</v>
      </c>
      <c r="J38" s="22">
        <f t="shared" si="3"/>
        <v>24</v>
      </c>
    </row>
    <row r="39" spans="2:10">
      <c r="B39" s="22" t="s">
        <v>607</v>
      </c>
      <c r="D39" s="22">
        <v>403.0025</v>
      </c>
      <c r="F39" s="22">
        <v>423.5</v>
      </c>
      <c r="H39" s="22">
        <v>0</v>
      </c>
      <c r="J39" s="22">
        <f t="shared" si="3"/>
        <v>423.5</v>
      </c>
    </row>
    <row r="40" spans="2:10">
      <c r="B40" s="22" t="s">
        <v>672</v>
      </c>
      <c r="D40" s="22">
        <v>147.995</v>
      </c>
      <c r="F40" s="22">
        <v>155.5</v>
      </c>
      <c r="H40" s="22">
        <v>0</v>
      </c>
      <c r="J40" s="22">
        <f t="shared" si="3"/>
        <v>155.5</v>
      </c>
    </row>
    <row r="41" spans="2:10">
      <c r="B41" s="22" t="s">
        <v>673</v>
      </c>
      <c r="D41" s="22">
        <v>286.9975</v>
      </c>
      <c r="F41" s="22">
        <v>301.5</v>
      </c>
      <c r="H41" s="22">
        <v>0</v>
      </c>
      <c r="J41" s="22">
        <f t="shared" si="3"/>
        <v>301.5</v>
      </c>
    </row>
    <row r="42" spans="2:10" ht="31">
      <c r="B42" s="87" t="s">
        <v>674</v>
      </c>
      <c r="D42" s="22">
        <v>132.995</v>
      </c>
      <c r="F42" s="22">
        <v>140</v>
      </c>
      <c r="H42" s="22">
        <v>0</v>
      </c>
      <c r="J42" s="22">
        <f t="shared" si="3"/>
        <v>140</v>
      </c>
    </row>
    <row r="43" spans="2:10" ht="9.75" customHeight="1"/>
    <row r="44" spans="2:10">
      <c r="B44" s="22" t="s">
        <v>675</v>
      </c>
    </row>
    <row r="45" spans="2:10" ht="8.25" customHeight="1"/>
    <row r="46" spans="2:10">
      <c r="B46" s="26" t="s">
        <v>676</v>
      </c>
    </row>
    <row r="47" spans="2:10">
      <c r="B47" s="22" t="s">
        <v>677</v>
      </c>
      <c r="D47" s="22">
        <v>342.0025</v>
      </c>
      <c r="F47" s="22">
        <v>359.5</v>
      </c>
      <c r="H47" s="22">
        <v>0</v>
      </c>
      <c r="J47" s="22">
        <f>H47+F47</f>
        <v>359.5</v>
      </c>
    </row>
    <row r="48" spans="2:10">
      <c r="B48" s="22" t="s">
        <v>678</v>
      </c>
      <c r="D48" s="22">
        <v>237.465</v>
      </c>
      <c r="F48" s="22">
        <v>249.5</v>
      </c>
      <c r="H48" s="22">
        <v>0</v>
      </c>
      <c r="J48" s="22">
        <f t="shared" ref="J48:J50" si="4">H48+F48</f>
        <v>249.5</v>
      </c>
    </row>
    <row r="49" spans="1:10">
      <c r="B49" s="22" t="s">
        <v>679</v>
      </c>
      <c r="D49" s="22">
        <v>1466.9975000000002</v>
      </c>
      <c r="F49" s="22">
        <v>1540.5</v>
      </c>
      <c r="H49" s="22">
        <v>0</v>
      </c>
      <c r="J49" s="22">
        <f t="shared" si="4"/>
        <v>1540.5</v>
      </c>
    </row>
    <row r="50" spans="1:10">
      <c r="B50" s="22" t="s">
        <v>680</v>
      </c>
      <c r="D50" s="22">
        <v>1483.9950000000001</v>
      </c>
      <c r="E50" s="86"/>
      <c r="F50" s="22">
        <v>1558.5</v>
      </c>
      <c r="H50" s="22">
        <v>0</v>
      </c>
      <c r="J50" s="22">
        <f t="shared" si="4"/>
        <v>1558.5</v>
      </c>
    </row>
    <row r="51" spans="1:10">
      <c r="B51" s="22" t="s">
        <v>681</v>
      </c>
    </row>
    <row r="53" spans="1:10" ht="15.75" customHeight="1">
      <c r="B53" s="26" t="s">
        <v>682</v>
      </c>
      <c r="C53" s="25"/>
      <c r="J53" s="27"/>
    </row>
    <row r="54" spans="1:10" ht="15.75" customHeight="1">
      <c r="B54" s="195" t="s">
        <v>683</v>
      </c>
      <c r="C54" s="25"/>
      <c r="J54" s="27"/>
    </row>
    <row r="55" spans="1:10" ht="15.75" customHeight="1">
      <c r="B55" s="29" t="s">
        <v>684</v>
      </c>
      <c r="C55" s="196"/>
      <c r="D55" s="197" t="s">
        <v>685</v>
      </c>
      <c r="E55" s="197"/>
      <c r="F55" s="477" t="s">
        <v>686</v>
      </c>
      <c r="G55" s="29"/>
      <c r="H55" s="29"/>
      <c r="I55" s="29"/>
      <c r="J55" s="29"/>
    </row>
    <row r="56" spans="1:10" ht="6.75" customHeight="1">
      <c r="C56" s="25"/>
    </row>
    <row r="57" spans="1:10">
      <c r="B57" s="22" t="s">
        <v>687</v>
      </c>
      <c r="C57" s="25"/>
      <c r="D57" s="16">
        <v>30</v>
      </c>
      <c r="E57" s="86"/>
      <c r="F57" s="477" t="s">
        <v>686</v>
      </c>
      <c r="H57" s="22">
        <v>0</v>
      </c>
      <c r="J57" s="22">
        <v>30</v>
      </c>
    </row>
    <row r="58" spans="1:10" ht="8.25" customHeight="1">
      <c r="C58" s="25"/>
      <c r="D58" s="86"/>
      <c r="E58" s="86"/>
      <c r="F58" s="31"/>
      <c r="H58" s="31"/>
      <c r="I58" s="31"/>
    </row>
    <row r="59" spans="1:10" ht="16.5" hidden="1" customHeight="1">
      <c r="B59" s="198"/>
      <c r="C59" s="199"/>
      <c r="D59" s="198"/>
      <c r="E59" s="198"/>
      <c r="F59" s="28"/>
      <c r="G59" s="200"/>
      <c r="H59" s="198"/>
      <c r="I59" s="198"/>
      <c r="J59" s="198"/>
    </row>
    <row r="60" spans="1:10" ht="7.5" hidden="1" customHeight="1">
      <c r="B60" s="198"/>
      <c r="C60" s="199"/>
      <c r="D60" s="198"/>
      <c r="E60" s="198"/>
      <c r="F60" s="28"/>
      <c r="G60" s="200"/>
      <c r="H60" s="198"/>
      <c r="I60" s="198"/>
      <c r="J60" s="198"/>
    </row>
    <row r="61" spans="1:10" s="29" customFormat="1" hidden="1">
      <c r="A61" s="22"/>
      <c r="B61" s="198" t="s">
        <v>688</v>
      </c>
      <c r="C61" s="202"/>
      <c r="D61" s="203" t="s">
        <v>689</v>
      </c>
      <c r="E61" s="203"/>
      <c r="F61" s="203" t="s">
        <v>689</v>
      </c>
      <c r="G61" s="198"/>
      <c r="H61" s="198"/>
      <c r="I61" s="198"/>
      <c r="J61" s="198"/>
    </row>
    <row r="62" spans="1:10" s="29" customFormat="1" ht="15" hidden="1" customHeight="1">
      <c r="A62" s="22"/>
      <c r="B62" s="198" t="s">
        <v>690</v>
      </c>
      <c r="C62" s="199"/>
      <c r="D62" s="204"/>
      <c r="E62" s="204"/>
      <c r="F62" s="198"/>
      <c r="G62" s="198"/>
      <c r="H62" s="198"/>
      <c r="I62" s="198"/>
      <c r="J62" s="198"/>
    </row>
    <row r="63" spans="1:10" s="29" customFormat="1" ht="9" hidden="1" customHeight="1">
      <c r="A63" s="22"/>
      <c r="B63" s="201"/>
      <c r="C63" s="201"/>
      <c r="D63" s="201"/>
      <c r="E63" s="201"/>
      <c r="F63" s="201"/>
      <c r="G63" s="201"/>
      <c r="H63" s="201"/>
      <c r="I63" s="201"/>
      <c r="J63" s="201"/>
    </row>
    <row r="64" spans="1:10" s="29" customFormat="1" hidden="1">
      <c r="A64" s="22"/>
      <c r="B64" s="198" t="s">
        <v>688</v>
      </c>
      <c r="C64" s="202"/>
      <c r="D64" s="203" t="s">
        <v>689</v>
      </c>
      <c r="E64" s="203"/>
      <c r="F64" s="203" t="s">
        <v>689</v>
      </c>
      <c r="G64" s="198"/>
      <c r="H64" s="198"/>
      <c r="I64" s="198"/>
      <c r="J64" s="198"/>
    </row>
    <row r="65" spans="1:10" s="29" customFormat="1" hidden="1">
      <c r="A65" s="22"/>
      <c r="B65" s="198" t="s">
        <v>690</v>
      </c>
      <c r="C65" s="199"/>
      <c r="D65" s="204"/>
      <c r="E65" s="204"/>
      <c r="F65" s="198"/>
      <c r="G65" s="198"/>
      <c r="H65" s="198"/>
      <c r="I65" s="198"/>
      <c r="J65" s="198"/>
    </row>
    <row r="66" spans="1:10" s="29" customFormat="1" hidden="1">
      <c r="A66" s="22"/>
      <c r="B66" s="198"/>
      <c r="C66" s="199"/>
      <c r="D66" s="198"/>
      <c r="E66" s="198"/>
      <c r="F66" s="198"/>
      <c r="G66" s="198"/>
      <c r="H66" s="198"/>
      <c r="I66" s="198"/>
      <c r="J66" s="198"/>
    </row>
    <row r="67" spans="1:10" hidden="1">
      <c r="B67" s="28"/>
      <c r="C67" s="205"/>
      <c r="D67" s="28"/>
      <c r="E67" s="28"/>
      <c r="F67" s="200"/>
      <c r="G67" s="28"/>
      <c r="H67" s="200"/>
      <c r="I67" s="200"/>
      <c r="J67" s="28"/>
    </row>
    <row r="68" spans="1:10" hidden="1">
      <c r="B68" s="28"/>
      <c r="C68" s="28"/>
      <c r="D68" s="28"/>
      <c r="E68" s="28"/>
      <c r="F68" s="28"/>
      <c r="G68" s="28"/>
      <c r="H68" s="28"/>
      <c r="I68" s="28"/>
      <c r="J68" s="28"/>
    </row>
  </sheetData>
  <printOptions horizontalCentered="1"/>
  <pageMargins left="0.70866141732283472" right="0.70866141732283472" top="0.74803149606299213" bottom="0.74803149606299213" header="0.31496062992125984" footer="0.31496062992125984"/>
  <pageSetup paperSize="9" scale="53" orientation="landscape" verticalDpi="300" r:id="rId1"/>
  <headerFooter>
    <oddFooter>&amp;CPage 12.13</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pageSetUpPr fitToPage="1"/>
  </sheetPr>
  <dimension ref="A2:L120"/>
  <sheetViews>
    <sheetView showGridLines="0" topLeftCell="A17" zoomScale="90" zoomScaleNormal="90" zoomScaleSheetLayoutView="85" workbookViewId="0">
      <selection activeCell="G12" sqref="G12:G14"/>
    </sheetView>
  </sheetViews>
  <sheetFormatPr defaultColWidth="9.1796875" defaultRowHeight="15.5"/>
  <cols>
    <col min="1" max="1" width="9.1796875" style="386" customWidth="1"/>
    <col min="2" max="2" width="44.1796875" style="386" customWidth="1"/>
    <col min="3" max="3" width="33.7265625" style="387" customWidth="1"/>
    <col min="4" max="4" width="3.7265625" style="387" customWidth="1"/>
    <col min="5" max="5" width="12.7265625" style="386" customWidth="1"/>
    <col min="6" max="6" width="3.7265625" style="386" customWidth="1"/>
    <col min="7" max="7" width="12.7265625" style="386" customWidth="1"/>
    <col min="8" max="8" width="3.7265625" style="386" customWidth="1"/>
    <col min="9" max="9" width="12.7265625" style="90" customWidth="1"/>
    <col min="10" max="10" width="3.7265625" style="90" customWidth="1"/>
    <col min="11" max="11" width="12.7265625" style="386" customWidth="1"/>
    <col min="12" max="16384" width="9.1796875" style="386"/>
  </cols>
  <sheetData>
    <row r="2" spans="1:11" ht="29.25" customHeight="1">
      <c r="A2" s="24"/>
      <c r="B2" s="131" t="s">
        <v>512</v>
      </c>
    </row>
    <row r="3" spans="1:11">
      <c r="A3" s="90"/>
      <c r="B3" s="90"/>
      <c r="C3" s="366"/>
      <c r="D3" s="525"/>
      <c r="E3" s="388" t="s">
        <v>5</v>
      </c>
      <c r="F3" s="388"/>
      <c r="G3" s="388" t="s">
        <v>3</v>
      </c>
      <c r="H3" s="160"/>
      <c r="I3" s="160"/>
      <c r="J3" s="160"/>
      <c r="K3" s="388" t="s">
        <v>3</v>
      </c>
    </row>
    <row r="4" spans="1:11" s="383" customFormat="1" ht="31">
      <c r="A4" s="365"/>
      <c r="B4" s="365"/>
      <c r="C4" s="384"/>
      <c r="D4" s="525"/>
      <c r="E4" s="213" t="s">
        <v>6</v>
      </c>
      <c r="F4" s="79"/>
      <c r="G4" s="213" t="s">
        <v>6</v>
      </c>
      <c r="H4" s="364"/>
      <c r="I4" s="368" t="s">
        <v>7</v>
      </c>
      <c r="J4" s="364"/>
      <c r="K4" s="368" t="s">
        <v>43</v>
      </c>
    </row>
    <row r="5" spans="1:11" ht="18" customHeight="1">
      <c r="A5" s="90"/>
      <c r="B5" s="389"/>
      <c r="C5" s="366"/>
      <c r="D5" s="525"/>
      <c r="E5" s="182" t="s">
        <v>9</v>
      </c>
      <c r="F5" s="182"/>
      <c r="G5" s="182" t="s">
        <v>9</v>
      </c>
      <c r="H5" s="182"/>
      <c r="I5" s="182" t="s">
        <v>9</v>
      </c>
      <c r="J5" s="182"/>
      <c r="K5" s="182" t="s">
        <v>9</v>
      </c>
    </row>
    <row r="6" spans="1:11">
      <c r="B6" s="390" t="s">
        <v>691</v>
      </c>
      <c r="C6" s="366"/>
      <c r="D6" s="366"/>
      <c r="E6" s="90"/>
      <c r="F6" s="90"/>
      <c r="G6" s="90"/>
      <c r="H6" s="90"/>
      <c r="I6" s="90" t="s">
        <v>11</v>
      </c>
      <c r="K6" s="90"/>
    </row>
    <row r="7" spans="1:11" s="383" customFormat="1" ht="31">
      <c r="A7" s="365"/>
      <c r="C7" s="365" t="s">
        <v>692</v>
      </c>
      <c r="D7" s="384"/>
      <c r="E7" s="365">
        <v>300</v>
      </c>
      <c r="F7" s="365"/>
      <c r="G7" s="365"/>
      <c r="H7" s="365"/>
      <c r="I7" s="40">
        <v>0</v>
      </c>
      <c r="J7" s="90"/>
      <c r="K7" s="365">
        <f>I7+G7</f>
        <v>0</v>
      </c>
    </row>
    <row r="8" spans="1:11" s="383" customFormat="1" ht="31">
      <c r="A8" s="365"/>
      <c r="B8" s="365" t="s">
        <v>693</v>
      </c>
      <c r="C8" s="384"/>
      <c r="D8" s="384"/>
      <c r="E8" s="365"/>
      <c r="F8" s="365"/>
      <c r="G8" s="365"/>
      <c r="H8" s="365"/>
      <c r="I8" s="40"/>
      <c r="J8" s="90"/>
      <c r="K8" s="365"/>
    </row>
    <row r="9" spans="1:11" s="383" customFormat="1">
      <c r="A9" s="365"/>
      <c r="C9" s="384" t="s">
        <v>694</v>
      </c>
      <c r="D9" s="384"/>
      <c r="E9" s="365">
        <v>5000</v>
      </c>
      <c r="F9" s="365"/>
      <c r="G9" s="365"/>
      <c r="H9" s="365"/>
      <c r="I9" s="90">
        <v>0</v>
      </c>
      <c r="J9" s="40"/>
      <c r="K9" s="365">
        <f>I9+G9</f>
        <v>0</v>
      </c>
    </row>
    <row r="10" spans="1:11" ht="31">
      <c r="A10" s="90"/>
      <c r="B10" s="365" t="s">
        <v>695</v>
      </c>
      <c r="C10" s="366"/>
      <c r="D10" s="366"/>
      <c r="E10" s="90"/>
      <c r="F10" s="90"/>
      <c r="G10" s="90"/>
      <c r="H10" s="90"/>
      <c r="I10" s="40"/>
      <c r="J10" s="40"/>
      <c r="K10" s="90"/>
    </row>
    <row r="11" spans="1:11" s="383" customFormat="1">
      <c r="A11" s="365"/>
      <c r="C11" s="384" t="s">
        <v>696</v>
      </c>
      <c r="D11" s="384"/>
      <c r="E11" s="365">
        <v>5000</v>
      </c>
      <c r="F11" s="365"/>
      <c r="G11" s="365"/>
      <c r="H11" s="365"/>
      <c r="I11" s="90">
        <v>0</v>
      </c>
      <c r="J11" s="40"/>
      <c r="K11" s="365">
        <f>I11+G11</f>
        <v>0</v>
      </c>
    </row>
    <row r="12" spans="1:11">
      <c r="B12" s="390" t="s">
        <v>697</v>
      </c>
      <c r="C12" s="384"/>
      <c r="D12" s="384"/>
      <c r="E12" s="90"/>
      <c r="F12" s="90"/>
      <c r="G12" s="476"/>
      <c r="H12" s="90"/>
      <c r="K12" s="90"/>
    </row>
    <row r="13" spans="1:11">
      <c r="A13" s="90"/>
      <c r="B13" s="90" t="s">
        <v>698</v>
      </c>
      <c r="C13" s="384"/>
      <c r="D13" s="384"/>
      <c r="E13" s="90">
        <f>+C13*1.1</f>
        <v>0</v>
      </c>
      <c r="F13" s="90"/>
      <c r="G13" s="476" t="s">
        <v>686</v>
      </c>
      <c r="H13" s="90"/>
      <c r="I13" s="90">
        <v>0</v>
      </c>
      <c r="K13" s="90">
        <f>SUM(G13:J13)</f>
        <v>0</v>
      </c>
    </row>
    <row r="14" spans="1:11">
      <c r="A14" s="90"/>
      <c r="B14" s="90" t="s">
        <v>699</v>
      </c>
      <c r="C14" s="384"/>
      <c r="D14" s="384"/>
      <c r="E14" s="90">
        <f>+C14*1.1</f>
        <v>0</v>
      </c>
      <c r="F14" s="90"/>
      <c r="G14" s="476" t="s">
        <v>686</v>
      </c>
      <c r="H14" s="90"/>
      <c r="I14" s="90">
        <v>0</v>
      </c>
      <c r="K14" s="90">
        <f>SUM(G14:J14)</f>
        <v>0</v>
      </c>
    </row>
    <row r="15" spans="1:11">
      <c r="A15" s="90"/>
      <c r="B15" s="90" t="s">
        <v>700</v>
      </c>
      <c r="C15" s="384"/>
      <c r="D15" s="384"/>
      <c r="E15" s="391">
        <v>0.1</v>
      </c>
      <c r="F15" s="391"/>
      <c r="G15" s="391">
        <v>0.1</v>
      </c>
      <c r="H15" s="90"/>
      <c r="K15" s="90"/>
    </row>
    <row r="16" spans="1:11">
      <c r="A16" s="90"/>
      <c r="B16" s="90"/>
      <c r="C16" s="384"/>
      <c r="D16" s="384"/>
      <c r="E16" s="391"/>
      <c r="F16" s="391"/>
      <c r="G16" s="391"/>
      <c r="H16" s="90"/>
      <c r="K16" s="90"/>
    </row>
    <row r="17" spans="1:11">
      <c r="B17" s="390" t="s">
        <v>701</v>
      </c>
      <c r="C17" s="384"/>
      <c r="D17" s="384"/>
      <c r="E17" s="90"/>
      <c r="F17" s="90"/>
      <c r="G17" s="90"/>
      <c r="H17" s="90"/>
      <c r="K17" s="90"/>
    </row>
    <row r="18" spans="1:11">
      <c r="A18" s="390"/>
      <c r="B18" s="90" t="s">
        <v>702</v>
      </c>
      <c r="C18" s="384"/>
      <c r="D18" s="392"/>
      <c r="E18" s="90">
        <v>445.99999999999994</v>
      </c>
      <c r="F18" s="90"/>
      <c r="G18" s="90">
        <v>468.5</v>
      </c>
      <c r="H18" s="90"/>
      <c r="I18" s="90">
        <v>0</v>
      </c>
      <c r="K18" s="90">
        <f>I18+G18</f>
        <v>468.5</v>
      </c>
    </row>
    <row r="19" spans="1:11">
      <c r="A19" s="390"/>
      <c r="B19" s="90" t="s">
        <v>703</v>
      </c>
      <c r="C19" s="384"/>
      <c r="D19" s="392"/>
      <c r="E19" s="90">
        <v>324</v>
      </c>
      <c r="F19" s="90"/>
      <c r="G19" s="90">
        <v>340.5</v>
      </c>
      <c r="H19" s="90"/>
      <c r="I19" s="90">
        <v>0</v>
      </c>
      <c r="K19" s="90">
        <f>I19+G19</f>
        <v>340.5</v>
      </c>
    </row>
    <row r="20" spans="1:11">
      <c r="A20" s="390"/>
      <c r="B20" s="90" t="s">
        <v>704</v>
      </c>
      <c r="C20" s="384"/>
      <c r="D20" s="392"/>
      <c r="E20" s="90">
        <v>433.99500000000006</v>
      </c>
      <c r="F20" s="90"/>
      <c r="G20" s="90">
        <v>456</v>
      </c>
      <c r="H20" s="90"/>
      <c r="I20" s="90">
        <v>0</v>
      </c>
      <c r="K20" s="90">
        <f>I20+G20</f>
        <v>456</v>
      </c>
    </row>
    <row r="21" spans="1:11">
      <c r="A21" s="390"/>
      <c r="B21" s="90" t="s">
        <v>705</v>
      </c>
      <c r="C21" s="384"/>
      <c r="D21" s="392"/>
      <c r="E21" s="90">
        <v>95.997500000000002</v>
      </c>
      <c r="F21" s="90"/>
      <c r="G21" s="90">
        <v>101</v>
      </c>
      <c r="H21" s="90"/>
      <c r="I21" s="90">
        <v>0</v>
      </c>
      <c r="K21" s="90">
        <f t="shared" ref="K21:K23" si="0">I21+G21</f>
        <v>101</v>
      </c>
    </row>
    <row r="22" spans="1:11">
      <c r="A22" s="390"/>
      <c r="B22" s="90" t="s">
        <v>706</v>
      </c>
      <c r="C22" s="384"/>
      <c r="D22" s="392"/>
      <c r="E22" s="90">
        <v>282.99499999999995</v>
      </c>
      <c r="F22" s="90"/>
      <c r="G22" s="90">
        <v>297.5</v>
      </c>
      <c r="H22" s="90"/>
      <c r="I22" s="90">
        <v>0</v>
      </c>
      <c r="K22" s="90">
        <f t="shared" si="0"/>
        <v>297.5</v>
      </c>
    </row>
    <row r="23" spans="1:11" hidden="1">
      <c r="A23" s="390"/>
      <c r="B23" s="90" t="s">
        <v>707</v>
      </c>
      <c r="C23" s="384"/>
      <c r="D23" s="392"/>
      <c r="E23" s="90">
        <v>107.565</v>
      </c>
      <c r="F23" s="90"/>
      <c r="G23" s="90"/>
      <c r="H23" s="90"/>
      <c r="I23" s="90">
        <v>0</v>
      </c>
      <c r="K23" s="90">
        <f t="shared" si="0"/>
        <v>0</v>
      </c>
    </row>
    <row r="24" spans="1:11">
      <c r="A24" s="390"/>
      <c r="B24" s="90"/>
      <c r="C24" s="384"/>
      <c r="D24" s="392"/>
      <c r="E24" s="90"/>
      <c r="F24" s="90"/>
      <c r="G24" s="90"/>
      <c r="H24" s="90"/>
      <c r="K24" s="90"/>
    </row>
    <row r="25" spans="1:11">
      <c r="A25" s="390"/>
      <c r="B25" s="390" t="s">
        <v>708</v>
      </c>
      <c r="C25" s="393" t="s">
        <v>709</v>
      </c>
      <c r="D25" s="392"/>
      <c r="E25" s="90"/>
      <c r="F25" s="90"/>
      <c r="G25" s="90"/>
      <c r="H25" s="90"/>
      <c r="K25" s="90"/>
    </row>
    <row r="26" spans="1:11">
      <c r="A26" s="390"/>
      <c r="B26" s="90" t="s">
        <v>710</v>
      </c>
      <c r="C26" s="387" t="s">
        <v>711</v>
      </c>
      <c r="D26" s="392"/>
      <c r="E26" s="394">
        <v>1513</v>
      </c>
      <c r="F26" s="90"/>
      <c r="G26" s="394">
        <v>1589</v>
      </c>
      <c r="H26" s="90"/>
      <c r="K26" s="90">
        <f>SUM(G26:J26)</f>
        <v>1589</v>
      </c>
    </row>
    <row r="27" spans="1:11">
      <c r="A27" s="390"/>
      <c r="B27" s="90"/>
      <c r="C27" s="387" t="s">
        <v>712</v>
      </c>
      <c r="D27" s="392"/>
      <c r="E27" s="90">
        <v>1008.9950000000001</v>
      </c>
      <c r="F27" s="90"/>
      <c r="G27" s="90">
        <v>1059.5</v>
      </c>
      <c r="H27" s="90"/>
      <c r="I27" s="90">
        <v>0</v>
      </c>
      <c r="K27" s="90">
        <f>I27+G27</f>
        <v>1059.5</v>
      </c>
    </row>
    <row r="28" spans="1:11">
      <c r="A28" s="390"/>
      <c r="B28" s="90"/>
      <c r="C28" s="387" t="s">
        <v>713</v>
      </c>
      <c r="D28" s="392"/>
      <c r="E28" s="90">
        <v>757</v>
      </c>
      <c r="F28" s="90"/>
      <c r="G28" s="90">
        <v>795</v>
      </c>
      <c r="H28" s="90"/>
      <c r="I28" s="90">
        <v>0</v>
      </c>
      <c r="K28" s="90">
        <f>I28+G28</f>
        <v>795</v>
      </c>
    </row>
    <row r="29" spans="1:11">
      <c r="A29" s="390"/>
      <c r="B29" s="90"/>
      <c r="C29" s="387" t="s">
        <v>714</v>
      </c>
      <c r="D29" s="392"/>
      <c r="E29" s="90">
        <v>505</v>
      </c>
      <c r="F29" s="90"/>
      <c r="G29" s="90">
        <v>530.5</v>
      </c>
      <c r="H29" s="90"/>
      <c r="I29" s="90">
        <v>0</v>
      </c>
      <c r="K29" s="90">
        <f>I29+G29</f>
        <v>530.5</v>
      </c>
    </row>
    <row r="30" spans="1:11">
      <c r="A30" s="390"/>
      <c r="B30" s="390" t="s">
        <v>715</v>
      </c>
      <c r="C30" s="387" t="s">
        <v>711</v>
      </c>
      <c r="D30" s="392"/>
      <c r="E30" s="90">
        <v>1164.0025000000001</v>
      </c>
      <c r="F30" s="90"/>
      <c r="G30" s="90">
        <v>1222.5</v>
      </c>
      <c r="H30" s="90"/>
      <c r="I30" s="90">
        <v>0</v>
      </c>
      <c r="K30" s="90">
        <f t="shared" ref="K30:K41" si="1">I30+G30</f>
        <v>1222.5</v>
      </c>
    </row>
    <row r="31" spans="1:11">
      <c r="A31" s="390"/>
      <c r="B31" s="90"/>
      <c r="C31" s="387" t="s">
        <v>712</v>
      </c>
      <c r="D31" s="392"/>
      <c r="E31" s="90">
        <v>776</v>
      </c>
      <c r="F31" s="90"/>
      <c r="G31" s="90">
        <v>815</v>
      </c>
      <c r="H31" s="90"/>
      <c r="I31" s="90">
        <v>0</v>
      </c>
      <c r="K31" s="90">
        <f t="shared" si="1"/>
        <v>815</v>
      </c>
    </row>
    <row r="32" spans="1:11">
      <c r="A32" s="390"/>
      <c r="B32" s="90"/>
      <c r="C32" s="387" t="s">
        <v>713</v>
      </c>
      <c r="D32" s="392"/>
      <c r="E32" s="90">
        <v>582</v>
      </c>
      <c r="F32" s="90"/>
      <c r="G32" s="90">
        <v>611.5</v>
      </c>
      <c r="H32" s="90"/>
      <c r="I32" s="90">
        <v>0</v>
      </c>
      <c r="K32" s="90">
        <f t="shared" si="1"/>
        <v>611.5</v>
      </c>
    </row>
    <row r="33" spans="1:12">
      <c r="A33" s="390"/>
      <c r="B33" s="90"/>
      <c r="C33" s="387" t="s">
        <v>714</v>
      </c>
      <c r="D33" s="392"/>
      <c r="E33" s="90">
        <v>388</v>
      </c>
      <c r="F33" s="90"/>
      <c r="G33" s="90">
        <v>407.5</v>
      </c>
      <c r="H33" s="90"/>
      <c r="I33" s="90">
        <v>0</v>
      </c>
      <c r="K33" s="90">
        <f t="shared" si="1"/>
        <v>407.5</v>
      </c>
    </row>
    <row r="34" spans="1:12">
      <c r="A34" s="390"/>
      <c r="B34" s="390" t="s">
        <v>716</v>
      </c>
      <c r="C34" s="387" t="s">
        <v>711</v>
      </c>
      <c r="D34" s="392"/>
      <c r="E34" s="90">
        <v>556.995</v>
      </c>
      <c r="F34" s="90"/>
      <c r="G34" s="90">
        <v>585</v>
      </c>
      <c r="H34" s="90"/>
      <c r="I34" s="90">
        <v>0</v>
      </c>
      <c r="K34" s="90">
        <f t="shared" si="1"/>
        <v>585</v>
      </c>
    </row>
    <row r="35" spans="1:12">
      <c r="A35" s="390"/>
      <c r="B35" s="90"/>
      <c r="C35" s="387" t="s">
        <v>712</v>
      </c>
      <c r="D35" s="392"/>
      <c r="E35" s="90">
        <v>371.995</v>
      </c>
      <c r="F35" s="90"/>
      <c r="G35" s="90">
        <v>391</v>
      </c>
      <c r="H35" s="90"/>
      <c r="I35" s="90">
        <v>0</v>
      </c>
      <c r="K35" s="90">
        <f t="shared" si="1"/>
        <v>391</v>
      </c>
    </row>
    <row r="36" spans="1:12">
      <c r="A36" s="390"/>
      <c r="B36" s="90"/>
      <c r="C36" s="387" t="s">
        <v>713</v>
      </c>
      <c r="D36" s="392"/>
      <c r="E36" s="90">
        <v>279.00000000000006</v>
      </c>
      <c r="F36" s="90"/>
      <c r="G36" s="90">
        <v>293</v>
      </c>
      <c r="H36" s="90"/>
      <c r="I36" s="90">
        <v>0</v>
      </c>
      <c r="K36" s="90">
        <f t="shared" si="1"/>
        <v>293</v>
      </c>
    </row>
    <row r="37" spans="1:12">
      <c r="A37" s="390"/>
      <c r="B37" s="90"/>
      <c r="C37" s="387" t="s">
        <v>714</v>
      </c>
      <c r="D37" s="392"/>
      <c r="E37" s="90">
        <v>188</v>
      </c>
      <c r="F37" s="90"/>
      <c r="G37" s="90">
        <v>197.5</v>
      </c>
      <c r="H37" s="90"/>
      <c r="I37" s="90">
        <v>0</v>
      </c>
      <c r="K37" s="90">
        <f t="shared" si="1"/>
        <v>197.5</v>
      </c>
    </row>
    <row r="38" spans="1:12">
      <c r="A38" s="390"/>
      <c r="B38" s="390" t="s">
        <v>717</v>
      </c>
      <c r="C38" s="387" t="s">
        <v>711</v>
      </c>
      <c r="D38" s="392"/>
      <c r="E38" s="90">
        <v>235</v>
      </c>
      <c r="F38" s="90"/>
      <c r="G38" s="90">
        <v>247</v>
      </c>
      <c r="H38" s="90"/>
      <c r="I38" s="90">
        <v>0</v>
      </c>
      <c r="K38" s="90">
        <f t="shared" si="1"/>
        <v>247</v>
      </c>
    </row>
    <row r="39" spans="1:12">
      <c r="A39" s="390"/>
      <c r="B39" s="90"/>
      <c r="C39" s="387" t="s">
        <v>712</v>
      </c>
      <c r="D39" s="392"/>
      <c r="E39" s="90">
        <v>156.995</v>
      </c>
      <c r="F39" s="90"/>
      <c r="G39" s="90">
        <v>165</v>
      </c>
      <c r="H39" s="90"/>
      <c r="I39" s="90">
        <v>0</v>
      </c>
      <c r="K39" s="90">
        <f t="shared" si="1"/>
        <v>165</v>
      </c>
    </row>
    <row r="40" spans="1:12">
      <c r="A40" s="390"/>
      <c r="B40" s="90"/>
      <c r="C40" s="387" t="s">
        <v>713</v>
      </c>
      <c r="D40" s="392"/>
      <c r="E40" s="90">
        <v>118</v>
      </c>
      <c r="F40" s="90"/>
      <c r="G40" s="90">
        <v>124</v>
      </c>
      <c r="H40" s="90"/>
      <c r="I40" s="90">
        <v>0</v>
      </c>
      <c r="K40" s="90">
        <f t="shared" si="1"/>
        <v>124</v>
      </c>
    </row>
    <row r="41" spans="1:12">
      <c r="A41" s="390"/>
      <c r="B41" s="90"/>
      <c r="C41" s="387" t="s">
        <v>714</v>
      </c>
      <c r="D41" s="392"/>
      <c r="E41" s="90">
        <v>79</v>
      </c>
      <c r="F41" s="90"/>
      <c r="G41" s="90">
        <v>83</v>
      </c>
      <c r="H41" s="90"/>
      <c r="I41" s="90">
        <v>0</v>
      </c>
      <c r="K41" s="90">
        <f t="shared" si="1"/>
        <v>83</v>
      </c>
    </row>
    <row r="42" spans="1:12">
      <c r="A42" s="390"/>
      <c r="B42" s="390" t="s">
        <v>718</v>
      </c>
      <c r="D42" s="392"/>
      <c r="E42" s="90" t="s">
        <v>719</v>
      </c>
      <c r="F42" s="90"/>
      <c r="G42" s="90" t="s">
        <v>719</v>
      </c>
      <c r="H42" s="90"/>
      <c r="I42" s="90">
        <v>0</v>
      </c>
      <c r="K42" s="90">
        <v>0</v>
      </c>
    </row>
    <row r="43" spans="1:12">
      <c r="A43" s="390"/>
      <c r="B43" s="90"/>
      <c r="C43" s="384"/>
      <c r="D43" s="392"/>
      <c r="E43" s="90"/>
      <c r="F43" s="90"/>
      <c r="G43" s="90"/>
      <c r="H43" s="90"/>
      <c r="K43" s="90"/>
    </row>
    <row r="44" spans="1:12">
      <c r="A44" s="390"/>
      <c r="B44" s="90"/>
      <c r="C44" s="384"/>
      <c r="D44" s="392"/>
    </row>
    <row r="45" spans="1:12">
      <c r="A45" s="395"/>
      <c r="B45" s="39"/>
      <c r="C45" s="39"/>
      <c r="D45" s="39"/>
      <c r="E45" s="39"/>
      <c r="F45" s="39"/>
      <c r="G45" s="39"/>
      <c r="H45" s="39"/>
      <c r="K45" s="39"/>
      <c r="L45" s="395"/>
    </row>
    <row r="46" spans="1:12">
      <c r="A46" s="395"/>
      <c r="B46" s="14"/>
      <c r="C46" s="395"/>
      <c r="D46" s="395"/>
      <c r="E46" s="395"/>
      <c r="F46" s="395"/>
      <c r="G46" s="395"/>
      <c r="H46" s="395"/>
      <c r="K46" s="395"/>
      <c r="L46" s="395"/>
    </row>
    <row r="47" spans="1:12">
      <c r="A47" s="395"/>
      <c r="B47" s="14"/>
      <c r="C47" s="395"/>
      <c r="D47" s="395"/>
      <c r="E47" s="395"/>
      <c r="F47" s="395"/>
      <c r="G47" s="395"/>
      <c r="H47" s="395"/>
      <c r="K47" s="395"/>
      <c r="L47" s="395"/>
    </row>
    <row r="48" spans="1:12">
      <c r="A48" s="395"/>
      <c r="B48" s="14"/>
      <c r="C48" s="395"/>
      <c r="D48" s="395"/>
      <c r="E48" s="395"/>
      <c r="F48" s="395"/>
      <c r="G48" s="395"/>
      <c r="H48" s="395"/>
      <c r="K48" s="395"/>
      <c r="L48" s="395"/>
    </row>
    <row r="49" spans="1:12">
      <c r="A49" s="395"/>
      <c r="B49" s="14"/>
      <c r="C49" s="395"/>
      <c r="D49" s="395"/>
      <c r="E49" s="395"/>
      <c r="F49" s="395"/>
      <c r="G49" s="395"/>
      <c r="H49" s="395"/>
      <c r="K49" s="395"/>
      <c r="L49" s="395"/>
    </row>
    <row r="50" spans="1:12">
      <c r="A50" s="395"/>
      <c r="B50" s="14"/>
      <c r="C50" s="395"/>
      <c r="D50" s="395"/>
      <c r="E50" s="395"/>
      <c r="F50" s="395"/>
      <c r="G50" s="395"/>
      <c r="H50" s="395"/>
      <c r="K50" s="395"/>
      <c r="L50" s="395"/>
    </row>
    <row r="51" spans="1:12">
      <c r="A51" s="395"/>
      <c r="B51" s="395"/>
      <c r="C51" s="395"/>
      <c r="D51" s="395"/>
      <c r="E51" s="395"/>
      <c r="F51" s="395"/>
      <c r="G51" s="395"/>
      <c r="H51" s="395"/>
      <c r="K51" s="395"/>
      <c r="L51" s="395"/>
    </row>
    <row r="52" spans="1:12">
      <c r="A52" s="395"/>
      <c r="B52" s="395"/>
      <c r="C52" s="395"/>
      <c r="D52" s="395"/>
      <c r="E52" s="395"/>
      <c r="F52" s="395"/>
      <c r="G52" s="395"/>
      <c r="H52" s="395"/>
      <c r="K52" s="395"/>
      <c r="L52" s="395"/>
    </row>
    <row r="53" spans="1:12">
      <c r="A53" s="395"/>
      <c r="B53" s="395"/>
      <c r="C53" s="395"/>
      <c r="D53" s="395"/>
      <c r="E53" s="395"/>
      <c r="F53" s="395"/>
      <c r="G53" s="395"/>
      <c r="H53" s="395"/>
      <c r="K53" s="395"/>
      <c r="L53" s="395"/>
    </row>
    <row r="54" spans="1:12">
      <c r="A54" s="395"/>
      <c r="B54" s="395"/>
      <c r="C54" s="395"/>
      <c r="D54" s="395"/>
      <c r="E54" s="395"/>
      <c r="F54" s="395"/>
      <c r="G54" s="395"/>
      <c r="H54" s="395"/>
      <c r="K54" s="395"/>
      <c r="L54" s="395"/>
    </row>
    <row r="55" spans="1:12">
      <c r="A55" s="395"/>
      <c r="B55" s="395"/>
      <c r="C55" s="395"/>
      <c r="D55" s="395"/>
      <c r="E55" s="395"/>
      <c r="F55" s="395"/>
      <c r="G55" s="395"/>
      <c r="H55" s="395"/>
      <c r="K55" s="395"/>
      <c r="L55" s="395"/>
    </row>
    <row r="56" spans="1:12">
      <c r="A56" s="395"/>
      <c r="B56" s="395"/>
      <c r="C56" s="395"/>
      <c r="D56" s="395"/>
      <c r="E56" s="395"/>
      <c r="F56" s="395"/>
      <c r="G56" s="395"/>
      <c r="H56" s="395"/>
      <c r="K56" s="395"/>
      <c r="L56" s="395"/>
    </row>
    <row r="57" spans="1:12">
      <c r="A57" s="395"/>
      <c r="B57" s="395"/>
      <c r="C57" s="395"/>
      <c r="D57" s="395"/>
      <c r="E57" s="395"/>
      <c r="F57" s="395"/>
      <c r="G57" s="395"/>
      <c r="H57" s="395"/>
      <c r="K57" s="395"/>
      <c r="L57" s="395"/>
    </row>
    <row r="58" spans="1:12">
      <c r="A58" s="395"/>
      <c r="B58" s="395"/>
      <c r="C58" s="395"/>
      <c r="D58" s="395"/>
      <c r="E58" s="395"/>
      <c r="F58" s="395"/>
      <c r="G58" s="395"/>
      <c r="H58" s="395"/>
      <c r="K58" s="395"/>
      <c r="L58" s="395"/>
    </row>
    <row r="59" spans="1:12">
      <c r="A59" s="395"/>
      <c r="B59" s="395"/>
      <c r="C59" s="395"/>
      <c r="D59" s="395"/>
      <c r="E59" s="395"/>
      <c r="F59" s="395"/>
      <c r="G59" s="395"/>
      <c r="H59" s="395"/>
      <c r="K59" s="395"/>
      <c r="L59" s="395"/>
    </row>
    <row r="60" spans="1:12">
      <c r="A60" s="395"/>
      <c r="B60" s="395"/>
      <c r="C60" s="395"/>
      <c r="D60" s="395"/>
      <c r="E60" s="395"/>
      <c r="F60" s="395"/>
      <c r="G60" s="395"/>
      <c r="H60" s="395"/>
      <c r="K60" s="395"/>
      <c r="L60" s="395"/>
    </row>
    <row r="61" spans="1:12">
      <c r="A61" s="395"/>
      <c r="B61" s="395"/>
      <c r="C61" s="395"/>
      <c r="D61" s="395"/>
      <c r="E61" s="395"/>
      <c r="F61" s="395"/>
      <c r="G61" s="395"/>
      <c r="H61" s="395"/>
      <c r="K61" s="395"/>
      <c r="L61" s="395"/>
    </row>
    <row r="62" spans="1:12">
      <c r="A62" s="395"/>
      <c r="B62" s="395"/>
      <c r="C62" s="395"/>
      <c r="D62" s="395"/>
      <c r="E62" s="395"/>
      <c r="F62" s="395"/>
      <c r="G62" s="395"/>
      <c r="H62" s="395"/>
      <c r="K62" s="395"/>
      <c r="L62" s="395"/>
    </row>
    <row r="63" spans="1:12">
      <c r="A63" s="395"/>
      <c r="B63" s="395"/>
      <c r="C63" s="395"/>
      <c r="D63" s="395"/>
      <c r="E63" s="395"/>
      <c r="F63" s="395"/>
      <c r="G63" s="395"/>
      <c r="H63" s="395"/>
      <c r="K63" s="395"/>
      <c r="L63" s="395"/>
    </row>
    <row r="64" spans="1:12">
      <c r="A64" s="395"/>
      <c r="B64" s="395"/>
      <c r="C64" s="395"/>
      <c r="D64" s="395"/>
      <c r="E64" s="395"/>
      <c r="F64" s="395"/>
      <c r="G64" s="395"/>
      <c r="H64" s="395"/>
      <c r="K64" s="395"/>
      <c r="L64" s="395"/>
    </row>
    <row r="65" spans="1:12">
      <c r="A65" s="395"/>
      <c r="B65" s="395"/>
      <c r="C65" s="395"/>
      <c r="D65" s="395"/>
      <c r="E65" s="395"/>
      <c r="F65" s="395"/>
      <c r="G65" s="395"/>
      <c r="H65" s="395"/>
      <c r="K65" s="395"/>
      <c r="L65" s="395"/>
    </row>
    <row r="66" spans="1:12">
      <c r="A66" s="395"/>
      <c r="B66" s="395"/>
      <c r="C66" s="395"/>
      <c r="D66" s="395"/>
      <c r="E66" s="395"/>
      <c r="F66" s="395"/>
      <c r="G66" s="395"/>
      <c r="H66" s="395"/>
      <c r="K66" s="395"/>
      <c r="L66" s="395"/>
    </row>
    <row r="67" spans="1:12">
      <c r="A67" s="395"/>
      <c r="B67" s="395"/>
      <c r="C67" s="395"/>
      <c r="D67" s="395"/>
      <c r="E67" s="395"/>
      <c r="F67" s="395"/>
      <c r="G67" s="395"/>
      <c r="H67" s="395"/>
      <c r="K67" s="395"/>
      <c r="L67" s="395"/>
    </row>
    <row r="68" spans="1:12">
      <c r="A68" s="395"/>
      <c r="B68" s="395"/>
      <c r="C68" s="395"/>
      <c r="D68" s="395"/>
      <c r="E68" s="395"/>
      <c r="F68" s="395"/>
      <c r="G68" s="395"/>
      <c r="H68" s="395"/>
      <c r="K68" s="395"/>
      <c r="L68" s="395"/>
    </row>
    <row r="69" spans="1:12">
      <c r="A69" s="395"/>
      <c r="B69" s="395"/>
      <c r="C69" s="395"/>
      <c r="D69" s="395"/>
      <c r="E69" s="395"/>
      <c r="F69" s="395"/>
      <c r="G69" s="395"/>
      <c r="H69" s="395"/>
      <c r="K69" s="395"/>
      <c r="L69" s="395"/>
    </row>
    <row r="70" spans="1:12">
      <c r="A70" s="395"/>
      <c r="B70" s="395"/>
      <c r="C70" s="395"/>
      <c r="D70" s="395"/>
      <c r="E70" s="395"/>
      <c r="F70" s="395"/>
      <c r="G70" s="395"/>
      <c r="H70" s="395"/>
      <c r="K70" s="395"/>
      <c r="L70" s="395"/>
    </row>
    <row r="71" spans="1:12">
      <c r="A71" s="395"/>
      <c r="B71" s="395"/>
      <c r="C71" s="395"/>
      <c r="D71" s="395"/>
      <c r="E71" s="395"/>
      <c r="F71" s="395"/>
      <c r="G71" s="395"/>
      <c r="H71" s="395"/>
      <c r="K71" s="395"/>
      <c r="L71" s="395"/>
    </row>
    <row r="72" spans="1:12">
      <c r="A72" s="395"/>
      <c r="B72" s="395"/>
      <c r="C72" s="395"/>
      <c r="D72" s="395"/>
      <c r="E72" s="395"/>
      <c r="F72" s="395"/>
      <c r="G72" s="395"/>
      <c r="H72" s="395"/>
      <c r="K72" s="395"/>
      <c r="L72" s="395"/>
    </row>
    <row r="73" spans="1:12">
      <c r="A73" s="395"/>
      <c r="B73" s="395"/>
      <c r="C73" s="395"/>
      <c r="D73" s="395"/>
      <c r="E73" s="395"/>
      <c r="F73" s="395"/>
      <c r="G73" s="395"/>
      <c r="H73" s="395"/>
      <c r="K73" s="395"/>
      <c r="L73" s="395"/>
    </row>
    <row r="74" spans="1:12">
      <c r="A74" s="395"/>
      <c r="B74" s="395"/>
      <c r="C74" s="395"/>
      <c r="D74" s="395"/>
      <c r="E74" s="395"/>
      <c r="F74" s="395"/>
      <c r="G74" s="395"/>
      <c r="H74" s="395"/>
      <c r="K74" s="395"/>
      <c r="L74" s="395"/>
    </row>
    <row r="75" spans="1:12">
      <c r="A75" s="395"/>
      <c r="B75" s="395"/>
      <c r="C75" s="395"/>
      <c r="D75" s="395"/>
      <c r="E75" s="395"/>
      <c r="F75" s="395"/>
      <c r="G75" s="395"/>
      <c r="H75" s="395"/>
      <c r="K75" s="395"/>
      <c r="L75" s="395"/>
    </row>
    <row r="76" spans="1:12">
      <c r="A76" s="395"/>
      <c r="B76" s="395"/>
      <c r="C76" s="395"/>
      <c r="D76" s="395"/>
      <c r="E76" s="395"/>
      <c r="F76" s="395"/>
      <c r="G76" s="395"/>
      <c r="H76" s="395"/>
      <c r="K76" s="395"/>
      <c r="L76" s="395"/>
    </row>
    <row r="77" spans="1:12">
      <c r="A77" s="395"/>
      <c r="B77" s="395"/>
      <c r="C77" s="395"/>
      <c r="D77" s="395"/>
      <c r="E77" s="395"/>
      <c r="F77" s="395"/>
      <c r="G77" s="395"/>
      <c r="H77" s="395"/>
      <c r="K77" s="395"/>
      <c r="L77" s="395"/>
    </row>
    <row r="78" spans="1:12">
      <c r="A78" s="395"/>
      <c r="B78" s="395"/>
      <c r="C78" s="395"/>
      <c r="D78" s="395"/>
      <c r="E78" s="395"/>
      <c r="F78" s="395"/>
      <c r="G78" s="395"/>
      <c r="H78" s="395"/>
      <c r="K78" s="395"/>
      <c r="L78" s="395"/>
    </row>
    <row r="79" spans="1:12">
      <c r="A79" s="395"/>
      <c r="B79" s="395"/>
      <c r="C79" s="395"/>
      <c r="D79" s="395"/>
      <c r="E79" s="395"/>
      <c r="F79" s="395"/>
      <c r="G79" s="395"/>
      <c r="H79" s="395"/>
      <c r="K79" s="395"/>
      <c r="L79" s="395"/>
    </row>
    <row r="80" spans="1:12">
      <c r="A80" s="395"/>
      <c r="B80" s="395"/>
      <c r="C80" s="395"/>
      <c r="D80" s="395"/>
      <c r="E80" s="395"/>
      <c r="F80" s="395"/>
      <c r="G80" s="395"/>
      <c r="H80" s="395"/>
      <c r="K80" s="395"/>
      <c r="L80" s="395"/>
    </row>
    <row r="81" spans="1:12">
      <c r="A81" s="395"/>
      <c r="B81" s="395"/>
      <c r="C81" s="395"/>
      <c r="D81" s="395"/>
      <c r="E81" s="395"/>
      <c r="F81" s="395"/>
      <c r="G81" s="395"/>
      <c r="H81" s="395"/>
      <c r="K81" s="395"/>
      <c r="L81" s="395"/>
    </row>
    <row r="82" spans="1:12">
      <c r="A82" s="395"/>
      <c r="B82" s="395"/>
      <c r="C82" s="395"/>
      <c r="D82" s="395"/>
      <c r="E82" s="395"/>
      <c r="F82" s="395"/>
      <c r="G82" s="395"/>
      <c r="H82" s="395"/>
      <c r="K82" s="395"/>
      <c r="L82" s="395"/>
    </row>
    <row r="83" spans="1:12">
      <c r="A83" s="395"/>
      <c r="B83" s="395"/>
      <c r="C83" s="395"/>
      <c r="D83" s="395"/>
      <c r="E83" s="395"/>
      <c r="F83" s="395"/>
      <c r="G83" s="395"/>
      <c r="H83" s="395"/>
      <c r="K83" s="395"/>
      <c r="L83" s="395"/>
    </row>
    <row r="84" spans="1:12">
      <c r="A84" s="395"/>
      <c r="B84" s="395"/>
      <c r="C84" s="395"/>
      <c r="D84" s="395"/>
      <c r="E84" s="395"/>
      <c r="F84" s="395"/>
      <c r="G84" s="395"/>
      <c r="H84" s="395"/>
      <c r="K84" s="395"/>
      <c r="L84" s="395"/>
    </row>
    <row r="85" spans="1:12">
      <c r="A85" s="395"/>
      <c r="B85" s="395"/>
      <c r="C85" s="395"/>
      <c r="D85" s="395"/>
      <c r="E85" s="395"/>
      <c r="F85" s="395"/>
      <c r="G85" s="395"/>
      <c r="H85" s="395"/>
      <c r="K85" s="395"/>
      <c r="L85" s="395"/>
    </row>
    <row r="86" spans="1:12">
      <c r="A86" s="395"/>
      <c r="B86" s="395"/>
      <c r="C86" s="395"/>
      <c r="D86" s="395"/>
      <c r="E86" s="395"/>
      <c r="F86" s="395"/>
      <c r="G86" s="395"/>
      <c r="H86" s="395"/>
      <c r="K86" s="395"/>
      <c r="L86" s="395"/>
    </row>
    <row r="87" spans="1:12">
      <c r="A87" s="395"/>
      <c r="B87" s="395"/>
      <c r="C87" s="395"/>
      <c r="D87" s="395"/>
      <c r="E87" s="395"/>
      <c r="F87" s="395"/>
      <c r="G87" s="395"/>
      <c r="H87" s="395"/>
      <c r="K87" s="395"/>
      <c r="L87" s="395"/>
    </row>
    <row r="88" spans="1:12">
      <c r="A88" s="395"/>
      <c r="B88" s="395"/>
      <c r="C88" s="395"/>
      <c r="D88" s="395"/>
      <c r="E88" s="395"/>
      <c r="F88" s="395"/>
      <c r="G88" s="395"/>
      <c r="H88" s="395"/>
      <c r="K88" s="395"/>
      <c r="L88" s="395"/>
    </row>
    <row r="89" spans="1:12">
      <c r="A89" s="395"/>
      <c r="B89" s="395"/>
      <c r="C89" s="395"/>
      <c r="D89" s="395"/>
      <c r="E89" s="395"/>
      <c r="F89" s="395"/>
      <c r="G89" s="395"/>
      <c r="H89" s="395"/>
      <c r="K89" s="395"/>
      <c r="L89" s="395"/>
    </row>
    <row r="90" spans="1:12">
      <c r="A90" s="395"/>
      <c r="B90" s="395"/>
      <c r="C90" s="395"/>
      <c r="D90" s="395"/>
      <c r="E90" s="395"/>
      <c r="F90" s="395"/>
      <c r="G90" s="395"/>
      <c r="H90" s="395"/>
      <c r="K90" s="395"/>
      <c r="L90" s="395"/>
    </row>
    <row r="91" spans="1:12">
      <c r="A91" s="395"/>
      <c r="B91" s="395"/>
      <c r="C91" s="395"/>
      <c r="D91" s="395"/>
      <c r="E91" s="395"/>
      <c r="F91" s="395"/>
      <c r="G91" s="395"/>
      <c r="H91" s="395"/>
      <c r="K91" s="395"/>
      <c r="L91" s="395"/>
    </row>
    <row r="92" spans="1:12">
      <c r="A92" s="395"/>
      <c r="B92" s="395"/>
      <c r="C92" s="395"/>
      <c r="D92" s="395"/>
      <c r="E92" s="395"/>
      <c r="F92" s="395"/>
      <c r="G92" s="395"/>
      <c r="H92" s="395"/>
      <c r="K92" s="395"/>
      <c r="L92" s="395"/>
    </row>
    <row r="93" spans="1:12">
      <c r="A93" s="395"/>
      <c r="B93" s="395"/>
      <c r="C93" s="395"/>
      <c r="D93" s="395"/>
      <c r="E93" s="395"/>
      <c r="F93" s="395"/>
      <c r="G93" s="395"/>
      <c r="H93" s="395"/>
      <c r="K93" s="395"/>
      <c r="L93" s="395"/>
    </row>
    <row r="94" spans="1:12">
      <c r="A94" s="395"/>
      <c r="B94" s="395"/>
      <c r="C94" s="395"/>
      <c r="D94" s="395"/>
      <c r="E94" s="395"/>
      <c r="F94" s="395"/>
      <c r="G94" s="395"/>
      <c r="H94" s="395"/>
      <c r="K94" s="395"/>
      <c r="L94" s="395"/>
    </row>
    <row r="95" spans="1:12">
      <c r="A95" s="395"/>
      <c r="B95" s="395"/>
      <c r="C95" s="395"/>
      <c r="D95" s="395"/>
      <c r="E95" s="395"/>
      <c r="F95" s="395"/>
      <c r="G95" s="395"/>
      <c r="H95" s="395"/>
      <c r="K95" s="395"/>
      <c r="L95" s="395"/>
    </row>
    <row r="96" spans="1:12">
      <c r="A96" s="395"/>
      <c r="B96" s="395"/>
      <c r="C96" s="395"/>
      <c r="D96" s="395"/>
      <c r="E96" s="395"/>
      <c r="F96" s="395"/>
      <c r="G96" s="395"/>
      <c r="H96" s="395"/>
      <c r="K96" s="395"/>
      <c r="L96" s="395"/>
    </row>
    <row r="97" spans="1:12">
      <c r="A97" s="395"/>
      <c r="B97" s="395"/>
      <c r="C97" s="395"/>
      <c r="D97" s="395"/>
      <c r="E97" s="395"/>
      <c r="F97" s="395"/>
      <c r="G97" s="395"/>
      <c r="H97" s="395"/>
      <c r="K97" s="395"/>
      <c r="L97" s="395"/>
    </row>
    <row r="98" spans="1:12">
      <c r="A98" s="395"/>
      <c r="B98" s="395"/>
      <c r="C98" s="395"/>
      <c r="D98" s="395"/>
      <c r="E98" s="395"/>
      <c r="F98" s="395"/>
      <c r="G98" s="395"/>
      <c r="H98" s="395"/>
      <c r="K98" s="395"/>
      <c r="L98" s="395"/>
    </row>
    <row r="99" spans="1:12">
      <c r="A99" s="395"/>
      <c r="B99" s="395"/>
      <c r="C99" s="395"/>
      <c r="D99" s="395"/>
      <c r="E99" s="395"/>
      <c r="F99" s="395"/>
      <c r="G99" s="395"/>
      <c r="H99" s="395"/>
      <c r="K99" s="395"/>
      <c r="L99" s="395"/>
    </row>
    <row r="100" spans="1:12">
      <c r="A100" s="395"/>
      <c r="B100" s="395"/>
      <c r="C100" s="395"/>
      <c r="D100" s="395"/>
      <c r="E100" s="395"/>
      <c r="F100" s="395"/>
      <c r="G100" s="395"/>
      <c r="H100" s="395"/>
      <c r="K100" s="395"/>
      <c r="L100" s="395"/>
    </row>
    <row r="101" spans="1:12">
      <c r="A101" s="395"/>
      <c r="B101" s="395"/>
      <c r="C101" s="395"/>
      <c r="D101" s="395"/>
      <c r="E101" s="395"/>
      <c r="F101" s="395"/>
      <c r="G101" s="395"/>
      <c r="H101" s="395"/>
      <c r="K101" s="395"/>
      <c r="L101" s="395"/>
    </row>
    <row r="102" spans="1:12">
      <c r="A102" s="395"/>
      <c r="B102" s="395"/>
      <c r="C102" s="395"/>
      <c r="D102" s="395"/>
      <c r="E102" s="395"/>
      <c r="F102" s="395"/>
      <c r="G102" s="395"/>
      <c r="H102" s="395"/>
      <c r="K102" s="395"/>
      <c r="L102" s="395"/>
    </row>
    <row r="103" spans="1:12">
      <c r="A103" s="395"/>
      <c r="B103" s="395"/>
      <c r="C103" s="395"/>
      <c r="D103" s="395"/>
      <c r="E103" s="395"/>
      <c r="F103" s="395"/>
      <c r="G103" s="395"/>
      <c r="H103" s="395"/>
      <c r="K103" s="395"/>
      <c r="L103" s="395"/>
    </row>
    <row r="104" spans="1:12">
      <c r="A104" s="395"/>
      <c r="B104" s="395"/>
      <c r="C104" s="395"/>
      <c r="D104" s="395"/>
      <c r="E104" s="395"/>
      <c r="F104" s="395"/>
      <c r="G104" s="395"/>
      <c r="H104" s="395"/>
      <c r="K104" s="395"/>
      <c r="L104" s="395"/>
    </row>
    <row r="105" spans="1:12">
      <c r="A105" s="395"/>
      <c r="B105" s="395"/>
      <c r="C105" s="395"/>
      <c r="D105" s="395"/>
      <c r="E105" s="395"/>
      <c r="F105" s="395"/>
      <c r="G105" s="395"/>
      <c r="H105" s="395"/>
      <c r="K105" s="395"/>
      <c r="L105" s="395"/>
    </row>
    <row r="106" spans="1:12">
      <c r="A106" s="395"/>
      <c r="B106" s="395"/>
      <c r="C106" s="395"/>
      <c r="D106" s="395"/>
      <c r="E106" s="395"/>
      <c r="F106" s="395"/>
      <c r="G106" s="395"/>
      <c r="H106" s="395"/>
      <c r="K106" s="395"/>
      <c r="L106" s="395"/>
    </row>
    <row r="107" spans="1:12">
      <c r="A107" s="395"/>
      <c r="B107" s="395"/>
      <c r="C107" s="395"/>
      <c r="D107" s="395"/>
      <c r="E107" s="395"/>
      <c r="F107" s="395"/>
      <c r="G107" s="395"/>
      <c r="H107" s="395"/>
      <c r="K107" s="395"/>
      <c r="L107" s="395"/>
    </row>
    <row r="108" spans="1:12">
      <c r="A108" s="395"/>
      <c r="B108" s="395"/>
      <c r="C108" s="395"/>
      <c r="D108" s="395"/>
      <c r="E108" s="395"/>
      <c r="F108" s="395"/>
      <c r="G108" s="395"/>
      <c r="H108" s="395"/>
      <c r="K108" s="395"/>
      <c r="L108" s="395"/>
    </row>
    <row r="109" spans="1:12">
      <c r="A109" s="395"/>
      <c r="B109" s="395"/>
      <c r="C109" s="395"/>
      <c r="D109" s="395"/>
      <c r="E109" s="395"/>
      <c r="F109" s="395"/>
      <c r="G109" s="395"/>
      <c r="H109" s="395"/>
      <c r="K109" s="395"/>
      <c r="L109" s="395"/>
    </row>
    <row r="110" spans="1:12">
      <c r="A110" s="395"/>
      <c r="B110" s="395"/>
      <c r="C110" s="395"/>
      <c r="D110" s="395"/>
      <c r="E110" s="395"/>
      <c r="F110" s="395"/>
      <c r="G110" s="395"/>
      <c r="H110" s="395"/>
      <c r="K110" s="395"/>
      <c r="L110" s="395"/>
    </row>
    <row r="111" spans="1:12">
      <c r="A111" s="395"/>
      <c r="B111" s="395"/>
      <c r="C111" s="395"/>
      <c r="D111" s="395"/>
      <c r="E111" s="395"/>
      <c r="F111" s="395"/>
      <c r="G111" s="395"/>
      <c r="H111" s="395"/>
      <c r="K111" s="395"/>
      <c r="L111" s="395"/>
    </row>
    <row r="112" spans="1:12">
      <c r="A112" s="395"/>
      <c r="B112" s="395"/>
      <c r="C112" s="395"/>
      <c r="D112" s="395"/>
      <c r="E112" s="395"/>
      <c r="F112" s="395"/>
      <c r="G112" s="395"/>
      <c r="H112" s="395"/>
      <c r="K112" s="395"/>
      <c r="L112" s="395"/>
    </row>
    <row r="113" spans="1:12">
      <c r="A113" s="395"/>
      <c r="B113" s="395"/>
      <c r="C113" s="395"/>
      <c r="D113" s="395"/>
      <c r="E113" s="395"/>
      <c r="F113" s="395"/>
      <c r="G113" s="395"/>
      <c r="H113" s="395"/>
      <c r="K113" s="395"/>
      <c r="L113" s="395"/>
    </row>
    <row r="114" spans="1:12">
      <c r="A114" s="395"/>
      <c r="B114" s="395"/>
      <c r="C114" s="395"/>
      <c r="D114" s="395"/>
      <c r="E114" s="395"/>
      <c r="F114" s="395"/>
      <c r="G114" s="395"/>
      <c r="H114" s="395"/>
      <c r="K114" s="395"/>
      <c r="L114" s="395"/>
    </row>
    <row r="115" spans="1:12">
      <c r="A115" s="395"/>
      <c r="B115" s="395"/>
      <c r="C115" s="395"/>
      <c r="D115" s="395"/>
      <c r="E115" s="395"/>
      <c r="F115" s="395"/>
      <c r="G115" s="395"/>
      <c r="H115" s="395"/>
      <c r="K115" s="395"/>
      <c r="L115" s="395"/>
    </row>
    <row r="116" spans="1:12">
      <c r="A116" s="395"/>
      <c r="B116" s="395"/>
      <c r="C116" s="395"/>
      <c r="D116" s="395"/>
      <c r="E116" s="395"/>
      <c r="F116" s="395"/>
      <c r="G116" s="395"/>
      <c r="H116" s="395"/>
      <c r="K116" s="395"/>
      <c r="L116" s="395"/>
    </row>
    <row r="117" spans="1:12">
      <c r="A117" s="395"/>
      <c r="B117" s="395"/>
      <c r="C117" s="395"/>
      <c r="D117" s="395"/>
      <c r="E117" s="395"/>
      <c r="F117" s="395"/>
      <c r="G117" s="395"/>
      <c r="H117" s="395"/>
      <c r="K117" s="395"/>
      <c r="L117" s="395"/>
    </row>
    <row r="118" spans="1:12">
      <c r="A118" s="395"/>
      <c r="B118" s="395"/>
      <c r="C118" s="395"/>
      <c r="D118" s="395"/>
      <c r="E118" s="395"/>
      <c r="F118" s="395"/>
      <c r="G118" s="395"/>
      <c r="H118" s="395"/>
      <c r="K118" s="395"/>
      <c r="L118" s="395"/>
    </row>
    <row r="119" spans="1:12">
      <c r="A119" s="395"/>
      <c r="B119" s="395"/>
      <c r="C119" s="395"/>
      <c r="D119" s="395"/>
      <c r="E119" s="395"/>
      <c r="F119" s="395"/>
      <c r="G119" s="395"/>
      <c r="H119" s="395"/>
      <c r="K119" s="395"/>
      <c r="L119" s="395"/>
    </row>
    <row r="120" spans="1:12">
      <c r="A120" s="395"/>
      <c r="B120" s="395"/>
      <c r="C120" s="395"/>
      <c r="D120" s="395"/>
      <c r="E120" s="395"/>
      <c r="F120" s="395"/>
      <c r="G120" s="395"/>
      <c r="H120" s="395"/>
      <c r="K120" s="395"/>
      <c r="L120" s="395"/>
    </row>
  </sheetData>
  <mergeCells count="1">
    <mergeCell ref="D3:D5"/>
  </mergeCells>
  <phoneticPr fontId="2" type="noConversion"/>
  <printOptions horizontalCentered="1"/>
  <pageMargins left="0.59055118110236227" right="0.59055118110236227" top="0.59055118110236227" bottom="0.59055118110236227" header="0.51181102362204722" footer="0.51181102362204722"/>
  <pageSetup paperSize="9" scale="77" firstPageNumber="80" orientation="landscape" useFirstPageNumber="1" r:id="rId1"/>
  <headerFooter alignWithMargins="0">
    <oddFooter>&amp;C&amp;"Gill Sans MT Light,Regular"Page 12.14</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B2:W36"/>
  <sheetViews>
    <sheetView showGridLines="0" topLeftCell="A30" zoomScale="90" zoomScaleNormal="90" zoomScaleSheetLayoutView="85" workbookViewId="0">
      <selection activeCell="H35" sqref="H35:J35"/>
    </sheetView>
  </sheetViews>
  <sheetFormatPr defaultColWidth="9.1796875" defaultRowHeight="15.5"/>
  <cols>
    <col min="1" max="1" width="9.26953125" style="9" customWidth="1"/>
    <col min="2" max="2" width="4.1796875" style="9" customWidth="1"/>
    <col min="3" max="3" width="2.54296875" style="9" customWidth="1"/>
    <col min="4" max="4" width="30.7265625" style="9" customWidth="1"/>
    <col min="5" max="5" width="2.453125" style="9" customWidth="1"/>
    <col min="6" max="6" width="50.26953125" style="9" customWidth="1"/>
    <col min="7" max="7" width="3.7265625" style="9" customWidth="1"/>
    <col min="8" max="8" width="12.7265625" style="31" customWidth="1"/>
    <col min="9" max="9" width="3.7265625" style="31" customWidth="1"/>
    <col min="10" max="10" width="12.7265625" style="31" customWidth="1"/>
    <col min="11" max="11" width="3.7265625" style="31" customWidth="1"/>
    <col min="12" max="12" width="12.7265625" style="31" customWidth="1"/>
    <col min="13" max="13" width="3.7265625" style="31" customWidth="1"/>
    <col min="14" max="14" width="12.7265625" style="31" customWidth="1"/>
    <col min="15" max="15" width="9.7265625" style="9" bestFit="1" customWidth="1"/>
    <col min="16" max="16384" width="9.1796875" style="9"/>
  </cols>
  <sheetData>
    <row r="2" spans="2:23" ht="24.75" customHeight="1">
      <c r="B2" s="115" t="s">
        <v>4</v>
      </c>
    </row>
    <row r="3" spans="2:23" ht="12.75" customHeight="1">
      <c r="B3" s="32"/>
      <c r="H3" s="41"/>
      <c r="I3" s="41"/>
      <c r="J3" s="81"/>
    </row>
    <row r="4" spans="2:23">
      <c r="H4" s="41" t="s">
        <v>5</v>
      </c>
      <c r="I4" s="41"/>
      <c r="J4" s="41" t="s">
        <v>3</v>
      </c>
      <c r="N4" s="41" t="s">
        <v>3</v>
      </c>
    </row>
    <row r="5" spans="2:23" s="39" customFormat="1" ht="31">
      <c r="B5" s="49"/>
      <c r="H5" s="213" t="s">
        <v>6</v>
      </c>
      <c r="I5" s="416"/>
      <c r="J5" s="213" t="s">
        <v>6</v>
      </c>
      <c r="K5" s="416"/>
      <c r="L5" s="397" t="s">
        <v>7</v>
      </c>
      <c r="M5" s="416"/>
      <c r="N5" s="144" t="s">
        <v>8</v>
      </c>
    </row>
    <row r="6" spans="2:23">
      <c r="B6" s="32"/>
      <c r="H6" s="414" t="s">
        <v>9</v>
      </c>
      <c r="I6" s="209"/>
      <c r="J6" s="414" t="s">
        <v>9</v>
      </c>
      <c r="K6" s="209"/>
      <c r="L6" s="414" t="s">
        <v>9</v>
      </c>
      <c r="M6" s="209"/>
      <c r="N6" s="414" t="s">
        <v>9</v>
      </c>
    </row>
    <row r="7" spans="2:23" s="32" customFormat="1">
      <c r="B7" s="32" t="s">
        <v>10</v>
      </c>
      <c r="H7" s="81"/>
      <c r="I7" s="81"/>
      <c r="J7" s="81"/>
      <c r="K7" s="81"/>
      <c r="L7" s="81" t="s">
        <v>11</v>
      </c>
      <c r="M7" s="81"/>
    </row>
    <row r="8" spans="2:23">
      <c r="B8" s="32"/>
      <c r="C8" s="9" t="s">
        <v>12</v>
      </c>
      <c r="L8" s="31" t="s">
        <v>11</v>
      </c>
      <c r="N8" s="9"/>
    </row>
    <row r="9" spans="2:23">
      <c r="C9" s="121" t="s">
        <v>13</v>
      </c>
      <c r="D9" s="9" t="s">
        <v>14</v>
      </c>
      <c r="H9" s="40">
        <v>0.67</v>
      </c>
      <c r="I9" s="40"/>
      <c r="J9" s="40">
        <v>0.7</v>
      </c>
      <c r="K9" s="16"/>
      <c r="L9" s="16">
        <f t="shared" ref="L9:L10" si="0">J9*0.2</f>
        <v>0.13999999999999999</v>
      </c>
      <c r="M9" s="16"/>
      <c r="N9" s="16">
        <f t="shared" ref="N9:N10" si="1">L9+J9</f>
        <v>0.84</v>
      </c>
      <c r="O9" s="16"/>
    </row>
    <row r="10" spans="2:23">
      <c r="C10" s="121" t="s">
        <v>15</v>
      </c>
      <c r="D10" s="9" t="s">
        <v>16</v>
      </c>
      <c r="H10" s="40">
        <v>6.69</v>
      </c>
      <c r="I10" s="40"/>
      <c r="J10" s="40">
        <v>7.02</v>
      </c>
      <c r="K10" s="16"/>
      <c r="L10" s="16">
        <f t="shared" si="0"/>
        <v>1.4039999999999999</v>
      </c>
      <c r="M10" s="16"/>
      <c r="N10" s="16">
        <f t="shared" si="1"/>
        <v>8.4239999999999995</v>
      </c>
      <c r="O10" s="16"/>
      <c r="W10" s="180"/>
    </row>
    <row r="11" spans="2:23">
      <c r="C11" s="121" t="s">
        <v>17</v>
      </c>
      <c r="D11" s="9" t="s">
        <v>18</v>
      </c>
      <c r="H11" s="16"/>
      <c r="I11" s="16"/>
      <c r="J11" s="16"/>
      <c r="K11" s="16"/>
      <c r="L11" s="16"/>
      <c r="M11" s="16"/>
      <c r="N11" s="16"/>
    </row>
    <row r="12" spans="2:23" ht="30.75" customHeight="1">
      <c r="B12" s="32"/>
      <c r="C12" s="172"/>
      <c r="D12" s="478" t="s">
        <v>19</v>
      </c>
      <c r="E12" s="478"/>
      <c r="F12" s="478"/>
      <c r="I12" s="16"/>
      <c r="J12" s="16"/>
      <c r="K12" s="16"/>
      <c r="M12" s="16"/>
      <c r="N12" s="9"/>
    </row>
    <row r="13" spans="2:23">
      <c r="J13" s="16"/>
      <c r="K13" s="16"/>
      <c r="L13" s="31" t="s">
        <v>11</v>
      </c>
      <c r="M13" s="16"/>
      <c r="N13" s="9"/>
    </row>
    <row r="14" spans="2:23">
      <c r="B14" s="32"/>
      <c r="D14" s="9" t="s">
        <v>20</v>
      </c>
      <c r="H14" s="180">
        <v>0.3</v>
      </c>
      <c r="I14" s="46"/>
      <c r="J14" s="46"/>
      <c r="K14" s="46"/>
      <c r="L14" s="16"/>
      <c r="M14" s="46"/>
      <c r="N14" s="46" t="s">
        <v>21</v>
      </c>
      <c r="O14" s="16"/>
    </row>
    <row r="15" spans="2:23">
      <c r="B15" s="32"/>
      <c r="J15" s="16"/>
      <c r="N15" s="9"/>
    </row>
    <row r="16" spans="2:23">
      <c r="C16" s="9" t="s">
        <v>22</v>
      </c>
      <c r="J16" s="16"/>
      <c r="L16" s="31" t="s">
        <v>11</v>
      </c>
      <c r="N16" s="9"/>
    </row>
    <row r="17" spans="2:15">
      <c r="D17" s="9" t="s">
        <v>23</v>
      </c>
      <c r="H17" s="40">
        <v>215.36</v>
      </c>
      <c r="I17" s="40"/>
      <c r="J17" s="40">
        <v>258.41000000000003</v>
      </c>
      <c r="K17" s="16"/>
      <c r="L17" s="16">
        <f>J17*0.2</f>
        <v>51.682000000000009</v>
      </c>
      <c r="M17" s="16"/>
      <c r="N17" s="16">
        <f>L17+J17</f>
        <v>310.09200000000004</v>
      </c>
      <c r="O17" s="16"/>
    </row>
    <row r="18" spans="2:15">
      <c r="D18" s="9" t="s">
        <v>24</v>
      </c>
      <c r="H18" s="40">
        <v>5.64</v>
      </c>
      <c r="I18" s="40"/>
      <c r="J18" s="40">
        <v>6.76</v>
      </c>
      <c r="K18" s="16"/>
      <c r="L18" s="16">
        <f>J18*0.2</f>
        <v>1.3520000000000001</v>
      </c>
      <c r="M18" s="16"/>
      <c r="N18" s="16">
        <f>L18+J18</f>
        <v>8.1120000000000001</v>
      </c>
      <c r="O18" s="16"/>
    </row>
    <row r="19" spans="2:15">
      <c r="H19" s="16"/>
      <c r="I19" s="16"/>
      <c r="J19" s="16"/>
      <c r="K19" s="16"/>
      <c r="L19" s="16"/>
      <c r="M19" s="16"/>
      <c r="N19" s="16"/>
    </row>
    <row r="20" spans="2:15" hidden="1">
      <c r="C20" s="9" t="s">
        <v>25</v>
      </c>
      <c r="H20" s="16">
        <v>23.486447250000001</v>
      </c>
      <c r="I20" s="16"/>
      <c r="J20" s="16"/>
      <c r="K20" s="16"/>
      <c r="L20" s="16">
        <f>J20*0.2</f>
        <v>0</v>
      </c>
      <c r="M20" s="16"/>
      <c r="N20" s="16">
        <f>L20+J20</f>
        <v>0</v>
      </c>
      <c r="O20" s="16"/>
    </row>
    <row r="21" spans="2:15" hidden="1">
      <c r="C21" s="9" t="s">
        <v>26</v>
      </c>
      <c r="H21" s="46">
        <v>0</v>
      </c>
      <c r="I21" s="46"/>
      <c r="J21" s="16"/>
      <c r="K21" s="46"/>
      <c r="L21" s="46" t="s">
        <v>27</v>
      </c>
      <c r="M21" s="46"/>
      <c r="N21" s="16">
        <v>0</v>
      </c>
    </row>
    <row r="22" spans="2:15">
      <c r="J22" s="16"/>
      <c r="L22" s="31" t="s">
        <v>11</v>
      </c>
    </row>
    <row r="23" spans="2:15">
      <c r="B23" s="32"/>
      <c r="C23" s="9" t="s">
        <v>28</v>
      </c>
      <c r="J23" s="16"/>
      <c r="L23" s="31" t="s">
        <v>11</v>
      </c>
    </row>
    <row r="24" spans="2:15">
      <c r="D24" s="9" t="s">
        <v>29</v>
      </c>
      <c r="H24" s="40">
        <v>8.8800000000000008</v>
      </c>
      <c r="I24" s="40"/>
      <c r="J24" s="40">
        <v>9.33</v>
      </c>
      <c r="K24" s="16"/>
      <c r="L24" s="16">
        <f>J24*0.2</f>
        <v>1.8660000000000001</v>
      </c>
      <c r="M24" s="16"/>
      <c r="N24" s="16">
        <f>L24+J24</f>
        <v>11.196</v>
      </c>
    </row>
    <row r="25" spans="2:15">
      <c r="D25" s="9" t="s">
        <v>30</v>
      </c>
      <c r="H25" s="40">
        <v>11.2</v>
      </c>
      <c r="I25" s="40"/>
      <c r="J25" s="40">
        <v>11.76</v>
      </c>
      <c r="K25" s="16"/>
      <c r="L25" s="16">
        <f>J25*0.2</f>
        <v>2.3519999999999999</v>
      </c>
      <c r="M25" s="16"/>
      <c r="N25" s="16">
        <f>L25+J25</f>
        <v>14.112</v>
      </c>
    </row>
    <row r="26" spans="2:15">
      <c r="D26" s="9" t="s">
        <v>31</v>
      </c>
      <c r="H26" s="40">
        <v>14.39</v>
      </c>
      <c r="I26" s="40"/>
      <c r="J26" s="40">
        <v>15.1</v>
      </c>
      <c r="K26" s="16"/>
      <c r="L26" s="16">
        <f>J26*0.2</f>
        <v>3.02</v>
      </c>
      <c r="M26" s="16"/>
      <c r="N26" s="16">
        <f>L26+J26</f>
        <v>18.12</v>
      </c>
    </row>
    <row r="27" spans="2:15">
      <c r="H27" s="16"/>
      <c r="I27" s="16"/>
      <c r="J27" s="16"/>
      <c r="K27" s="16"/>
      <c r="L27" s="16"/>
      <c r="M27" s="16"/>
      <c r="N27" s="16"/>
    </row>
    <row r="28" spans="2:15">
      <c r="B28" s="32"/>
      <c r="C28" s="9" t="s">
        <v>32</v>
      </c>
      <c r="H28" s="16"/>
      <c r="I28" s="16"/>
      <c r="J28" s="16"/>
      <c r="K28" s="16"/>
      <c r="L28" s="16"/>
      <c r="M28" s="16"/>
      <c r="N28" s="16"/>
    </row>
    <row r="29" spans="2:15">
      <c r="D29" s="9" t="s">
        <v>33</v>
      </c>
      <c r="H29" s="40">
        <v>0.15</v>
      </c>
      <c r="I29" s="40"/>
      <c r="J29" s="40">
        <v>0.15</v>
      </c>
      <c r="K29" s="16"/>
      <c r="L29" s="16">
        <f>J29*0.2</f>
        <v>0.03</v>
      </c>
      <c r="M29" s="16"/>
      <c r="N29" s="16">
        <f>L29+J29</f>
        <v>0.18</v>
      </c>
    </row>
    <row r="30" spans="2:15">
      <c r="B30" s="32"/>
      <c r="D30" s="9" t="s">
        <v>34</v>
      </c>
      <c r="H30" s="40">
        <v>0.15</v>
      </c>
      <c r="I30" s="40"/>
      <c r="J30" s="40">
        <v>0.15</v>
      </c>
      <c r="K30" s="16"/>
      <c r="L30" s="16">
        <f>J30*0.2</f>
        <v>0.03</v>
      </c>
      <c r="M30" s="16"/>
      <c r="N30" s="16">
        <f>L30+J30</f>
        <v>0.18</v>
      </c>
    </row>
    <row r="31" spans="2:15">
      <c r="D31" s="9" t="s">
        <v>35</v>
      </c>
      <c r="H31" s="40">
        <v>0.31</v>
      </c>
      <c r="I31" s="40"/>
      <c r="J31" s="40">
        <v>0.33</v>
      </c>
      <c r="K31" s="16"/>
      <c r="L31" s="16">
        <f>J31*0.2</f>
        <v>6.6000000000000003E-2</v>
      </c>
      <c r="M31" s="16"/>
      <c r="N31" s="16">
        <f>L31+J31</f>
        <v>0.39600000000000002</v>
      </c>
    </row>
    <row r="32" spans="2:15">
      <c r="H32" s="415"/>
      <c r="I32" s="415"/>
      <c r="J32" s="16"/>
      <c r="K32" s="415"/>
      <c r="L32" s="415"/>
      <c r="M32" s="415"/>
      <c r="N32" s="16"/>
    </row>
    <row r="33" spans="3:14" hidden="1">
      <c r="C33" s="9" t="s">
        <v>36</v>
      </c>
      <c r="H33" s="16">
        <v>54.51774300000001</v>
      </c>
      <c r="I33" s="16"/>
      <c r="J33" s="16"/>
      <c r="K33" s="16"/>
      <c r="L33" s="16">
        <v>0</v>
      </c>
      <c r="M33" s="16"/>
      <c r="N33" s="16">
        <f>L33+J33</f>
        <v>0</v>
      </c>
    </row>
    <row r="34" spans="3:14">
      <c r="H34" s="16"/>
      <c r="I34" s="16"/>
      <c r="J34" s="16"/>
      <c r="K34" s="16"/>
      <c r="L34" s="16"/>
      <c r="M34" s="16"/>
      <c r="N34" s="16"/>
    </row>
    <row r="35" spans="3:14">
      <c r="C35" s="9" t="s">
        <v>37</v>
      </c>
      <c r="H35" s="40">
        <v>72.95</v>
      </c>
      <c r="I35" s="40"/>
      <c r="J35" s="40">
        <v>76.599999999999994</v>
      </c>
      <c r="K35" s="16"/>
      <c r="L35" s="16">
        <v>0</v>
      </c>
      <c r="M35" s="16"/>
      <c r="N35" s="16">
        <f>L35+J35</f>
        <v>76.599999999999994</v>
      </c>
    </row>
    <row r="36" spans="3:14">
      <c r="H36" s="16"/>
      <c r="I36" s="16"/>
      <c r="J36" s="16"/>
      <c r="K36" s="16"/>
      <c r="L36" s="16"/>
      <c r="M36" s="16"/>
      <c r="N36" s="16"/>
    </row>
  </sheetData>
  <mergeCells count="1">
    <mergeCell ref="D12:F12"/>
  </mergeCells>
  <phoneticPr fontId="0" type="noConversion"/>
  <printOptions horizontalCentered="1"/>
  <pageMargins left="0.74803149606299213" right="0.74803149606299213" top="0.98425196850393704" bottom="0.98425196850393704" header="0.51181102362204722" footer="0.51181102362204722"/>
  <pageSetup paperSize="9" scale="69" firstPageNumber="80" orientation="landscape" useFirstPageNumber="1" r:id="rId1"/>
  <headerFooter alignWithMargins="0">
    <oddFooter>&amp;C&amp;"Gill Sans MT Light,Regular"Page 12.2</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92D050"/>
    <pageSetUpPr fitToPage="1"/>
  </sheetPr>
  <dimension ref="A2:J30"/>
  <sheetViews>
    <sheetView showGridLines="0" zoomScale="90" zoomScaleNormal="90" zoomScaleSheetLayoutView="85" workbookViewId="0">
      <selection activeCell="A12" sqref="A12:XFD12"/>
    </sheetView>
  </sheetViews>
  <sheetFormatPr defaultColWidth="9.1796875" defaultRowHeight="15.5"/>
  <cols>
    <col min="1" max="1" width="9.1796875" style="8" customWidth="1"/>
    <col min="2" max="2" width="52.7265625" style="8" customWidth="1"/>
    <col min="3" max="3" width="3.7265625" style="8" customWidth="1"/>
    <col min="4" max="4" width="12.7265625" style="8" customWidth="1"/>
    <col min="5" max="5" width="3.7265625" style="8" customWidth="1"/>
    <col min="6" max="6" width="12.7265625" style="8" customWidth="1"/>
    <col min="7" max="7" width="3.7265625" style="8" customWidth="1"/>
    <col min="8" max="8" width="12.7265625" style="8" customWidth="1"/>
    <col min="9" max="9" width="3.7265625" style="8" customWidth="1"/>
    <col min="10" max="10" width="12.7265625" style="8" customWidth="1"/>
    <col min="11" max="16384" width="9.1796875" style="8"/>
  </cols>
  <sheetData>
    <row r="2" spans="1:10" ht="29.25" customHeight="1">
      <c r="A2" s="24"/>
      <c r="B2" s="131" t="s">
        <v>512</v>
      </c>
    </row>
    <row r="3" spans="1:10" ht="18" customHeight="1">
      <c r="A3" s="22"/>
      <c r="B3" s="22"/>
      <c r="C3" s="22"/>
      <c r="D3" s="41" t="s">
        <v>5</v>
      </c>
      <c r="E3" s="41"/>
      <c r="F3" s="41" t="s">
        <v>3</v>
      </c>
      <c r="G3" s="31"/>
      <c r="H3" s="31"/>
      <c r="I3" s="31"/>
      <c r="J3" s="41" t="s">
        <v>3</v>
      </c>
    </row>
    <row r="4" spans="1:10" s="383" customFormat="1" ht="31">
      <c r="A4" s="365"/>
      <c r="B4" s="365"/>
      <c r="C4" s="365"/>
      <c r="D4" s="213" t="s">
        <v>6</v>
      </c>
      <c r="E4" s="79"/>
      <c r="F4" s="213" t="s">
        <v>6</v>
      </c>
      <c r="G4" s="364"/>
      <c r="H4" s="368" t="s">
        <v>7</v>
      </c>
      <c r="I4" s="364"/>
      <c r="J4" s="368" t="s">
        <v>43</v>
      </c>
    </row>
    <row r="5" spans="1:10">
      <c r="A5" s="22"/>
      <c r="B5" s="22"/>
      <c r="C5" s="22"/>
      <c r="D5" s="20" t="s">
        <v>9</v>
      </c>
      <c r="E5" s="20"/>
      <c r="F5" s="20" t="s">
        <v>9</v>
      </c>
      <c r="G5" s="20"/>
      <c r="H5" s="20" t="s">
        <v>9</v>
      </c>
      <c r="I5" s="20"/>
      <c r="J5" s="20" t="s">
        <v>9</v>
      </c>
    </row>
    <row r="6" spans="1:10">
      <c r="B6" s="26" t="s">
        <v>720</v>
      </c>
      <c r="C6" s="22"/>
      <c r="D6" s="22"/>
      <c r="E6" s="22"/>
      <c r="F6" s="31"/>
      <c r="G6" s="22"/>
      <c r="H6" s="22"/>
      <c r="I6" s="22"/>
      <c r="J6" s="22"/>
    </row>
    <row r="7" spans="1:10" ht="15.75" customHeight="1">
      <c r="A7" s="22"/>
      <c r="B7" s="194" t="s">
        <v>721</v>
      </c>
      <c r="C7" s="22"/>
      <c r="D7" s="22">
        <v>550</v>
      </c>
      <c r="E7" s="22"/>
      <c r="F7" s="22">
        <v>577.5</v>
      </c>
      <c r="G7" s="22"/>
      <c r="H7" s="16">
        <v>0</v>
      </c>
      <c r="I7" s="16"/>
      <c r="J7" s="22">
        <f>F7+H7</f>
        <v>577.5</v>
      </c>
    </row>
    <row r="8" spans="1:10">
      <c r="A8" s="22"/>
      <c r="B8" s="194" t="s">
        <v>722</v>
      </c>
      <c r="C8" s="22"/>
      <c r="D8" s="22">
        <v>326</v>
      </c>
      <c r="E8" s="22"/>
      <c r="F8" s="22">
        <v>342.5</v>
      </c>
      <c r="G8" s="22"/>
      <c r="H8" s="16">
        <v>0</v>
      </c>
      <c r="I8" s="16"/>
      <c r="J8" s="22">
        <f>F8+H8</f>
        <v>342.5</v>
      </c>
    </row>
    <row r="9" spans="1:10">
      <c r="A9" s="22"/>
      <c r="B9" s="194" t="s">
        <v>723</v>
      </c>
      <c r="C9" s="22"/>
      <c r="D9" s="22">
        <v>192.00000000000003</v>
      </c>
      <c r="E9" s="22"/>
      <c r="F9" s="22">
        <v>202</v>
      </c>
      <c r="G9" s="22"/>
      <c r="H9" s="16">
        <v>0</v>
      </c>
      <c r="I9" s="16"/>
      <c r="J9" s="22">
        <f>F9+H9</f>
        <v>202</v>
      </c>
    </row>
    <row r="10" spans="1:10">
      <c r="A10" s="22"/>
      <c r="B10" s="194" t="s">
        <v>724</v>
      </c>
      <c r="C10" s="22"/>
      <c r="D10" s="22">
        <v>277.99499999999995</v>
      </c>
      <c r="E10" s="22"/>
      <c r="F10" s="22">
        <v>292</v>
      </c>
      <c r="G10" s="22"/>
      <c r="H10" s="16">
        <v>0</v>
      </c>
      <c r="I10" s="16"/>
      <c r="J10" s="22">
        <f>F10+H10</f>
        <v>292</v>
      </c>
    </row>
    <row r="11" spans="1:10" ht="28" hidden="1">
      <c r="A11" s="22"/>
      <c r="B11" s="432" t="s">
        <v>725</v>
      </c>
      <c r="C11" s="90"/>
      <c r="D11" s="89" t="s">
        <v>726</v>
      </c>
      <c r="E11" s="90"/>
      <c r="F11" s="89" t="s">
        <v>726</v>
      </c>
      <c r="G11" s="22"/>
      <c r="H11" s="86"/>
      <c r="I11" s="16"/>
      <c r="J11" s="86"/>
    </row>
    <row r="12" spans="1:10" s="90" customFormat="1" hidden="1">
      <c r="B12" s="90" t="s">
        <v>727</v>
      </c>
      <c r="D12" s="526" t="s">
        <v>728</v>
      </c>
      <c r="E12" s="526"/>
      <c r="F12" s="526"/>
      <c r="H12" s="40"/>
      <c r="I12" s="40"/>
    </row>
    <row r="13" spans="1:10">
      <c r="A13" s="22"/>
      <c r="B13" s="382"/>
      <c r="C13" s="22"/>
      <c r="D13" s="22"/>
      <c r="E13" s="22"/>
      <c r="F13" s="16"/>
      <c r="G13" s="22"/>
      <c r="H13" s="16"/>
      <c r="I13" s="16"/>
      <c r="J13" s="22"/>
    </row>
    <row r="14" spans="1:10">
      <c r="A14" s="4"/>
      <c r="B14" s="4"/>
      <c r="D14" s="4"/>
      <c r="E14" s="4"/>
      <c r="F14" s="6"/>
      <c r="H14" s="6"/>
      <c r="I14" s="6"/>
      <c r="J14" s="4"/>
    </row>
    <row r="15" spans="1:10">
      <c r="D15" s="3"/>
      <c r="E15" s="3"/>
    </row>
    <row r="17" spans="10:10" hidden="1">
      <c r="J17" s="8" t="s">
        <v>729</v>
      </c>
    </row>
    <row r="18" spans="10:10" hidden="1">
      <c r="J18" s="8" t="s">
        <v>730</v>
      </c>
    </row>
    <row r="21" spans="10:10" hidden="1"/>
    <row r="22" spans="10:10" hidden="1"/>
    <row r="25" spans="10:10" ht="15" hidden="1" customHeight="1"/>
    <row r="26" spans="10:10" ht="15" hidden="1" customHeight="1"/>
    <row r="29" spans="10:10" ht="15" hidden="1" customHeight="1"/>
    <row r="30" spans="10:10" ht="15" hidden="1" customHeight="1"/>
  </sheetData>
  <mergeCells count="1">
    <mergeCell ref="D12:F12"/>
  </mergeCells>
  <phoneticPr fontId="2" type="noConversion"/>
  <printOptions horizontalCentered="1"/>
  <pageMargins left="0.74803149606299213" right="0.74803149606299213" top="0.98425196850393704" bottom="0.98425196850393704" header="0.51181102362204722" footer="0.51181102362204722"/>
  <pageSetup paperSize="9" scale="70" firstPageNumber="80" orientation="landscape" useFirstPageNumber="1" r:id="rId1"/>
  <headerFooter alignWithMargins="0">
    <oddFooter>&amp;C&amp;"Gill Sans MT Light,Regular"Page 12.16</oddFooter>
  </headerFooter>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035EE-6DA0-4A27-9B62-D4B234DE201B}">
  <sheetPr>
    <tabColor rgb="FF92D050"/>
    <pageSetUpPr fitToPage="1"/>
  </sheetPr>
  <dimension ref="A2:P88"/>
  <sheetViews>
    <sheetView showGridLines="0" topLeftCell="A44" zoomScale="90" zoomScaleNormal="90" zoomScaleSheetLayoutView="90" workbookViewId="0">
      <selection activeCell="L55" sqref="L55:L56"/>
    </sheetView>
  </sheetViews>
  <sheetFormatPr defaultColWidth="9.1796875" defaultRowHeight="12.5"/>
  <cols>
    <col min="1" max="1" width="9.1796875" style="328" customWidth="1"/>
    <col min="2" max="2" width="52.26953125" style="328" customWidth="1"/>
    <col min="3" max="3" width="3.1796875" style="328" customWidth="1"/>
    <col min="4" max="4" width="23.81640625" style="329" customWidth="1"/>
    <col min="5" max="5" width="3.7265625" style="328" customWidth="1"/>
    <col min="6" max="6" width="12.54296875" style="328" customWidth="1"/>
    <col min="7" max="7" width="3.7265625" style="328" customWidth="1"/>
    <col min="8" max="8" width="12.54296875" style="328" customWidth="1"/>
    <col min="9" max="9" width="3.7265625" style="328" customWidth="1"/>
    <col min="10" max="10" width="12.54296875" style="328" customWidth="1"/>
    <col min="11" max="11" width="3.7265625" style="328" customWidth="1"/>
    <col min="12" max="12" width="12.54296875" style="328" customWidth="1"/>
    <col min="13" max="16384" width="9.1796875" style="328"/>
  </cols>
  <sheetData>
    <row r="2" spans="1:16" ht="20">
      <c r="B2" s="131" t="s">
        <v>512</v>
      </c>
    </row>
    <row r="3" spans="1:16" ht="15.5">
      <c r="A3" s="22"/>
      <c r="B3" s="22"/>
      <c r="C3" s="22"/>
      <c r="D3" s="25"/>
      <c r="E3" s="19"/>
      <c r="F3" s="330" t="s">
        <v>5</v>
      </c>
      <c r="G3" s="330"/>
      <c r="H3" s="330" t="s">
        <v>3</v>
      </c>
      <c r="I3" s="331"/>
      <c r="J3" s="331"/>
      <c r="K3" s="331"/>
      <c r="L3" s="330" t="s">
        <v>3</v>
      </c>
    </row>
    <row r="4" spans="1:16" s="377" customFormat="1" ht="31">
      <c r="A4" s="90"/>
      <c r="B4" s="90"/>
      <c r="C4" s="90"/>
      <c r="D4" s="366"/>
      <c r="E4" s="364"/>
      <c r="F4" s="367" t="s">
        <v>6</v>
      </c>
      <c r="G4" s="361"/>
      <c r="H4" s="367" t="s">
        <v>6</v>
      </c>
      <c r="I4" s="361"/>
      <c r="J4" s="380" t="s">
        <v>7</v>
      </c>
      <c r="K4" s="361"/>
      <c r="L4" s="381" t="s">
        <v>8</v>
      </c>
    </row>
    <row r="5" spans="1:16" ht="15.5">
      <c r="A5" s="22"/>
      <c r="B5" s="22"/>
      <c r="C5" s="22"/>
      <c r="D5" s="25"/>
      <c r="E5" s="20"/>
      <c r="F5" s="127" t="s">
        <v>9</v>
      </c>
      <c r="G5" s="127"/>
      <c r="H5" s="127" t="s">
        <v>9</v>
      </c>
      <c r="I5" s="127"/>
      <c r="J5" s="127" t="s">
        <v>9</v>
      </c>
      <c r="K5" s="127"/>
      <c r="L5" s="127" t="s">
        <v>9</v>
      </c>
    </row>
    <row r="6" spans="1:16" ht="18">
      <c r="A6" s="22"/>
      <c r="B6" s="207" t="s">
        <v>691</v>
      </c>
      <c r="C6" s="22"/>
      <c r="D6" s="25"/>
      <c r="E6" s="22"/>
      <c r="F6" s="22"/>
      <c r="G6" s="22"/>
      <c r="H6" s="22"/>
      <c r="I6" s="22"/>
      <c r="J6" s="22" t="s">
        <v>11</v>
      </c>
      <c r="K6" s="22"/>
      <c r="L6" s="22"/>
    </row>
    <row r="7" spans="1:16" ht="15.5">
      <c r="A7" s="332"/>
      <c r="B7" s="332"/>
      <c r="C7" s="332"/>
      <c r="D7" s="304"/>
      <c r="E7" s="332"/>
      <c r="F7" s="332"/>
      <c r="G7" s="332"/>
      <c r="H7" s="332"/>
      <c r="I7" s="332"/>
      <c r="J7" s="332"/>
      <c r="K7" s="332"/>
      <c r="L7" s="332"/>
    </row>
    <row r="8" spans="1:16" ht="15.5">
      <c r="B8" s="333" t="s">
        <v>731</v>
      </c>
      <c r="C8" s="22"/>
      <c r="D8" s="25"/>
      <c r="E8" s="22"/>
      <c r="F8" s="22"/>
      <c r="G8" s="22"/>
      <c r="H8" s="22"/>
      <c r="I8" s="22"/>
      <c r="J8" s="22"/>
      <c r="K8" s="22"/>
      <c r="L8" s="27"/>
    </row>
    <row r="9" spans="1:16" ht="15.5">
      <c r="A9" s="26"/>
      <c r="B9" s="26" t="s">
        <v>732</v>
      </c>
      <c r="C9" s="22"/>
      <c r="D9" s="25"/>
      <c r="E9" s="22"/>
      <c r="F9" s="22"/>
      <c r="G9" s="22"/>
      <c r="H9" s="22"/>
      <c r="I9" s="22"/>
      <c r="J9" s="22"/>
      <c r="K9" s="22"/>
      <c r="L9" s="27"/>
    </row>
    <row r="10" spans="1:16" ht="15.5">
      <c r="A10" s="26"/>
      <c r="B10" s="22" t="s">
        <v>733</v>
      </c>
      <c r="C10" s="22"/>
      <c r="D10" s="25"/>
      <c r="E10" s="22"/>
      <c r="F10" s="335">
        <v>47</v>
      </c>
      <c r="G10" s="22"/>
      <c r="H10" s="335">
        <v>49.5</v>
      </c>
      <c r="I10" s="22"/>
      <c r="J10" s="335">
        <v>0</v>
      </c>
      <c r="K10" s="22"/>
      <c r="L10" s="22">
        <f t="shared" ref="L10:L12" si="0">+J10+H10</f>
        <v>49.5</v>
      </c>
    </row>
    <row r="11" spans="1:16" ht="15.5">
      <c r="A11" s="22"/>
      <c r="B11" s="22" t="s">
        <v>734</v>
      </c>
      <c r="C11" s="22"/>
      <c r="D11" s="334"/>
      <c r="E11" s="22"/>
      <c r="F11" s="335">
        <v>99</v>
      </c>
      <c r="G11" s="22"/>
      <c r="H11" s="335">
        <v>104</v>
      </c>
      <c r="I11" s="22"/>
      <c r="J11" s="335">
        <v>0</v>
      </c>
      <c r="K11" s="335"/>
      <c r="L11" s="22">
        <f t="shared" si="0"/>
        <v>104</v>
      </c>
      <c r="O11" s="336"/>
      <c r="P11" s="336"/>
    </row>
    <row r="12" spans="1:16" ht="15.5">
      <c r="A12" s="22"/>
      <c r="B12" s="22" t="s">
        <v>735</v>
      </c>
      <c r="C12" s="22"/>
      <c r="D12" s="334"/>
      <c r="E12" s="22"/>
      <c r="F12" s="335">
        <v>124</v>
      </c>
      <c r="G12" s="22"/>
      <c r="H12" s="335">
        <v>130.5</v>
      </c>
      <c r="I12" s="22"/>
      <c r="J12" s="335">
        <v>0</v>
      </c>
      <c r="K12" s="335"/>
      <c r="L12" s="22">
        <f t="shared" si="0"/>
        <v>130.5</v>
      </c>
      <c r="O12" s="336"/>
      <c r="P12" s="336"/>
    </row>
    <row r="13" spans="1:16" ht="15.5">
      <c r="A13" s="22"/>
      <c r="B13" s="22"/>
      <c r="C13" s="22"/>
      <c r="D13" s="334"/>
      <c r="E13" s="22"/>
      <c r="F13" s="335"/>
      <c r="G13" s="22"/>
      <c r="H13" s="335"/>
      <c r="I13" s="22"/>
      <c r="J13" s="335"/>
      <c r="K13" s="335"/>
      <c r="L13" s="22"/>
    </row>
    <row r="14" spans="1:16" ht="15.5">
      <c r="B14" s="333" t="s">
        <v>736</v>
      </c>
      <c r="C14" s="22"/>
      <c r="D14" s="25"/>
      <c r="E14" s="22"/>
      <c r="F14" s="335"/>
      <c r="G14" s="335"/>
      <c r="H14" s="335"/>
      <c r="I14" s="22"/>
      <c r="J14" s="335"/>
      <c r="K14" s="335"/>
      <c r="L14" s="22"/>
    </row>
    <row r="15" spans="1:16" ht="15.5">
      <c r="A15" s="337"/>
      <c r="B15" s="25" t="s">
        <v>732</v>
      </c>
      <c r="C15" s="22"/>
      <c r="D15" s="25"/>
      <c r="E15" s="22"/>
      <c r="F15" s="335"/>
      <c r="G15" s="335"/>
      <c r="H15" s="335"/>
      <c r="I15" s="22"/>
      <c r="J15" s="335"/>
      <c r="K15" s="335"/>
      <c r="L15" s="22"/>
    </row>
    <row r="16" spans="1:16" ht="15.5">
      <c r="A16" s="22"/>
      <c r="B16" s="22" t="s">
        <v>737</v>
      </c>
      <c r="C16" s="22"/>
      <c r="D16" s="338"/>
      <c r="E16" s="22"/>
      <c r="F16" s="335">
        <v>32</v>
      </c>
      <c r="G16" s="86"/>
      <c r="H16" s="335">
        <v>34</v>
      </c>
      <c r="I16" s="22"/>
      <c r="J16" s="335">
        <v>0</v>
      </c>
      <c r="K16" s="22"/>
      <c r="L16" s="22">
        <f>+J16+H16</f>
        <v>34</v>
      </c>
    </row>
    <row r="17" spans="1:12" ht="15.5">
      <c r="A17" s="22"/>
      <c r="B17" s="22" t="s">
        <v>738</v>
      </c>
      <c r="C17" s="22"/>
      <c r="D17" s="338"/>
      <c r="E17" s="22"/>
      <c r="F17" s="335">
        <v>49</v>
      </c>
      <c r="G17" s="86"/>
      <c r="H17" s="335">
        <v>51.5</v>
      </c>
      <c r="I17" s="22"/>
      <c r="J17" s="335">
        <v>0</v>
      </c>
      <c r="K17" s="22"/>
      <c r="L17" s="22">
        <f>+J17+H17</f>
        <v>51.5</v>
      </c>
    </row>
    <row r="18" spans="1:12" ht="15.5">
      <c r="A18" s="22"/>
      <c r="B18" s="22" t="s">
        <v>734</v>
      </c>
      <c r="C18" s="22"/>
      <c r="D18" s="338"/>
      <c r="E18" s="22"/>
      <c r="F18" s="335">
        <v>69.5</v>
      </c>
      <c r="G18" s="86"/>
      <c r="H18" s="335">
        <v>73</v>
      </c>
      <c r="I18" s="22"/>
      <c r="J18" s="335">
        <v>0</v>
      </c>
      <c r="K18" s="22"/>
      <c r="L18" s="22">
        <f>+J18+H18</f>
        <v>73</v>
      </c>
    </row>
    <row r="19" spans="1:12" ht="15.5">
      <c r="A19" s="22"/>
      <c r="B19" s="22" t="s">
        <v>739</v>
      </c>
      <c r="C19" s="22"/>
      <c r="D19" s="338"/>
      <c r="E19" s="22"/>
      <c r="F19" s="335">
        <v>75</v>
      </c>
      <c r="G19" s="86"/>
      <c r="H19" s="335">
        <v>79</v>
      </c>
      <c r="I19" s="22"/>
      <c r="J19" s="335">
        <v>0</v>
      </c>
      <c r="K19" s="22"/>
      <c r="L19" s="22">
        <f>H19+J19</f>
        <v>79</v>
      </c>
    </row>
    <row r="20" spans="1:12" ht="15.5">
      <c r="A20" s="22"/>
      <c r="B20" s="22"/>
      <c r="C20" s="22"/>
      <c r="D20" s="25"/>
      <c r="E20" s="22"/>
      <c r="F20" s="335"/>
      <c r="G20" s="86"/>
      <c r="H20" s="335"/>
      <c r="I20" s="22"/>
      <c r="J20" s="335"/>
      <c r="K20" s="22"/>
      <c r="L20" s="22"/>
    </row>
    <row r="21" spans="1:12" ht="15.5">
      <c r="B21" s="333" t="s">
        <v>740</v>
      </c>
      <c r="C21" s="337"/>
      <c r="D21" s="303"/>
      <c r="E21" s="339"/>
      <c r="F21" s="335"/>
      <c r="G21" s="340"/>
      <c r="H21" s="335"/>
      <c r="I21" s="340"/>
      <c r="J21" s="340"/>
      <c r="K21" s="340"/>
      <c r="L21" s="340"/>
    </row>
    <row r="22" spans="1:12" ht="15.5">
      <c r="A22" s="22"/>
      <c r="B22" s="337" t="s">
        <v>741</v>
      </c>
      <c r="F22" s="335">
        <v>24.5</v>
      </c>
      <c r="G22" s="378"/>
      <c r="H22" s="335">
        <v>26</v>
      </c>
      <c r="I22" s="379"/>
      <c r="J22" s="335">
        <v>0</v>
      </c>
      <c r="K22" s="22"/>
      <c r="L22" s="22">
        <f>H22+J22</f>
        <v>26</v>
      </c>
    </row>
    <row r="23" spans="1:12" ht="15.5">
      <c r="A23" s="340"/>
      <c r="B23" s="337" t="s">
        <v>742</v>
      </c>
      <c r="F23" s="335">
        <v>139</v>
      </c>
      <c r="G23" s="378"/>
      <c r="H23" s="335">
        <v>146</v>
      </c>
      <c r="I23" s="379"/>
      <c r="J23" s="335">
        <v>0</v>
      </c>
      <c r="K23" s="379"/>
      <c r="L23" s="22">
        <f>H23+J23</f>
        <v>146</v>
      </c>
    </row>
    <row r="24" spans="1:12" ht="15.5">
      <c r="A24" s="340"/>
      <c r="B24" s="337"/>
      <c r="F24" s="335"/>
      <c r="G24" s="378"/>
      <c r="H24" s="335"/>
      <c r="I24" s="379"/>
      <c r="J24" s="335"/>
      <c r="K24" s="379"/>
      <c r="L24" s="22"/>
    </row>
    <row r="25" spans="1:12" ht="15.5">
      <c r="B25" s="341" t="s">
        <v>743</v>
      </c>
      <c r="F25" s="335"/>
      <c r="G25" s="378"/>
      <c r="H25" s="335"/>
      <c r="I25" s="379"/>
      <c r="J25" s="335"/>
      <c r="K25" s="379"/>
      <c r="L25" s="22"/>
    </row>
    <row r="26" spans="1:12" ht="15.5">
      <c r="A26" s="340"/>
      <c r="B26" s="337"/>
      <c r="F26" s="335"/>
      <c r="G26" s="378"/>
      <c r="H26" s="335"/>
      <c r="I26" s="379"/>
      <c r="J26" s="335"/>
      <c r="K26" s="379"/>
      <c r="L26" s="22"/>
    </row>
    <row r="27" spans="1:12" ht="15.5">
      <c r="A27" s="340"/>
      <c r="B27" s="22" t="s">
        <v>744</v>
      </c>
      <c r="F27" s="22">
        <v>53.5</v>
      </c>
      <c r="G27" s="378"/>
      <c r="H27" s="22">
        <v>58.5</v>
      </c>
      <c r="I27" s="379"/>
      <c r="J27" s="335">
        <v>0</v>
      </c>
      <c r="K27" s="379"/>
      <c r="L27" s="22">
        <f t="shared" ref="L27:L28" si="1">H27+J27</f>
        <v>58.5</v>
      </c>
    </row>
    <row r="28" spans="1:12" ht="15.5">
      <c r="A28" s="340"/>
      <c r="B28" s="22" t="s">
        <v>745</v>
      </c>
      <c r="F28" s="22">
        <v>10.25</v>
      </c>
      <c r="G28" s="378"/>
      <c r="H28" s="22">
        <v>11.25</v>
      </c>
      <c r="I28" s="379"/>
      <c r="J28" s="335">
        <v>0</v>
      </c>
      <c r="K28" s="379"/>
      <c r="L28" s="22">
        <f t="shared" si="1"/>
        <v>11.25</v>
      </c>
    </row>
    <row r="29" spans="1:12" ht="15.5">
      <c r="A29" s="340"/>
      <c r="B29" s="337"/>
      <c r="F29" s="335"/>
      <c r="G29" s="378"/>
      <c r="H29" s="335"/>
      <c r="I29" s="379"/>
      <c r="J29" s="335"/>
      <c r="K29" s="379"/>
      <c r="L29" s="22"/>
    </row>
    <row r="30" spans="1:12" ht="15.5">
      <c r="A30" s="340"/>
      <c r="B30" s="337" t="s">
        <v>746</v>
      </c>
      <c r="F30" s="22">
        <v>65</v>
      </c>
      <c r="G30" s="378"/>
      <c r="H30" s="22">
        <v>70</v>
      </c>
      <c r="I30" s="379"/>
      <c r="J30" s="335">
        <v>0</v>
      </c>
      <c r="K30" s="379"/>
      <c r="L30" s="22">
        <f>H30+J30</f>
        <v>70</v>
      </c>
    </row>
    <row r="31" spans="1:12" ht="15.5">
      <c r="A31" s="340"/>
      <c r="B31" s="337"/>
      <c r="F31" s="335"/>
      <c r="G31" s="378"/>
      <c r="H31" s="335"/>
      <c r="I31" s="379"/>
      <c r="J31" s="335"/>
      <c r="K31" s="379"/>
      <c r="L31" s="22"/>
    </row>
    <row r="32" spans="1:12" ht="15.5">
      <c r="A32" s="340"/>
      <c r="B32" s="337" t="s">
        <v>747</v>
      </c>
      <c r="F32" s="22">
        <v>118</v>
      </c>
      <c r="G32" s="378"/>
      <c r="H32" s="22">
        <v>124</v>
      </c>
      <c r="I32" s="379"/>
      <c r="J32" s="335">
        <v>0</v>
      </c>
      <c r="K32" s="379"/>
      <c r="L32" s="22">
        <f>H32+J32</f>
        <v>124</v>
      </c>
    </row>
    <row r="33" spans="1:12" ht="15.5">
      <c r="A33" s="340"/>
      <c r="B33" s="337"/>
      <c r="F33" s="335"/>
      <c r="G33" s="378"/>
      <c r="H33" s="335"/>
      <c r="I33" s="379"/>
      <c r="J33" s="335"/>
      <c r="K33" s="379"/>
      <c r="L33" s="22"/>
    </row>
    <row r="34" spans="1:12" ht="15.5">
      <c r="A34" s="340"/>
      <c r="B34" s="340" t="s">
        <v>748</v>
      </c>
      <c r="F34" s="335">
        <v>8.25</v>
      </c>
      <c r="G34" s="378"/>
      <c r="H34" s="335">
        <v>9</v>
      </c>
      <c r="I34" s="379"/>
      <c r="J34" s="335">
        <f>+H34*0.2</f>
        <v>1.8</v>
      </c>
      <c r="K34" s="22"/>
      <c r="L34" s="22">
        <f>H34+J34</f>
        <v>10.8</v>
      </c>
    </row>
    <row r="35" spans="1:12" ht="15.5">
      <c r="A35" s="340"/>
      <c r="B35" s="340"/>
      <c r="C35" s="340"/>
      <c r="D35" s="342"/>
      <c r="E35" s="340"/>
      <c r="F35" s="340"/>
      <c r="G35" s="340"/>
      <c r="H35" s="340"/>
      <c r="I35" s="340"/>
      <c r="J35" s="340"/>
      <c r="K35" s="340"/>
      <c r="L35" s="340"/>
    </row>
    <row r="36" spans="1:12" ht="15.5">
      <c r="B36" s="343" t="s">
        <v>749</v>
      </c>
      <c r="C36" s="342"/>
      <c r="D36" s="342"/>
      <c r="E36" s="340"/>
      <c r="F36" s="340"/>
      <c r="G36" s="340"/>
      <c r="H36" s="340"/>
      <c r="I36" s="340"/>
      <c r="J36" s="340"/>
      <c r="K36" s="340"/>
      <c r="L36" s="340"/>
    </row>
    <row r="37" spans="1:12" ht="15.5">
      <c r="A37" s="342"/>
      <c r="B37" s="87" t="s">
        <v>750</v>
      </c>
      <c r="C37" s="304"/>
      <c r="D37" s="342"/>
      <c r="E37" s="340"/>
      <c r="F37" s="89">
        <v>80</v>
      </c>
      <c r="G37" s="85"/>
      <c r="H37" s="89">
        <v>500</v>
      </c>
      <c r="I37" s="22"/>
      <c r="J37" s="22">
        <v>0</v>
      </c>
      <c r="K37" s="22"/>
      <c r="L37" s="22">
        <f>H37+J37</f>
        <v>500</v>
      </c>
    </row>
    <row r="38" spans="1:12" ht="15.5">
      <c r="A38" s="342"/>
      <c r="B38" s="87" t="s">
        <v>750</v>
      </c>
      <c r="D38" s="85" t="s">
        <v>751</v>
      </c>
      <c r="E38" s="340"/>
      <c r="F38" s="89">
        <v>50</v>
      </c>
      <c r="G38" s="89"/>
      <c r="H38" s="89">
        <v>150</v>
      </c>
      <c r="I38" s="22"/>
      <c r="J38" s="22">
        <v>0</v>
      </c>
      <c r="K38" s="22"/>
      <c r="L38" s="22">
        <f>H38+J38</f>
        <v>150</v>
      </c>
    </row>
    <row r="39" spans="1:12" ht="15.5">
      <c r="A39" s="342"/>
      <c r="B39" s="85"/>
      <c r="D39" s="85"/>
      <c r="E39" s="340"/>
      <c r="F39" s="89"/>
      <c r="G39" s="89"/>
      <c r="H39" s="89"/>
      <c r="I39" s="22"/>
      <c r="J39" s="22"/>
      <c r="K39" s="22"/>
      <c r="L39" s="89"/>
    </row>
    <row r="40" spans="1:12" ht="15.5">
      <c r="A40" s="342"/>
      <c r="B40" s="87" t="s">
        <v>752</v>
      </c>
      <c r="D40" s="304"/>
      <c r="F40" s="89">
        <v>80</v>
      </c>
      <c r="G40" s="85"/>
      <c r="H40" s="89">
        <v>500</v>
      </c>
      <c r="I40" s="22"/>
      <c r="J40" s="22">
        <v>0</v>
      </c>
      <c r="K40" s="22"/>
      <c r="L40" s="22">
        <f>H40+J40</f>
        <v>500</v>
      </c>
    </row>
    <row r="41" spans="1:12" ht="15.5">
      <c r="A41" s="342"/>
      <c r="B41" s="87" t="s">
        <v>752</v>
      </c>
      <c r="D41" s="85" t="s">
        <v>751</v>
      </c>
      <c r="F41" s="89">
        <v>50</v>
      </c>
      <c r="G41" s="89"/>
      <c r="H41" s="89">
        <v>150</v>
      </c>
      <c r="I41" s="22"/>
      <c r="J41" s="22">
        <v>0</v>
      </c>
      <c r="K41" s="22"/>
      <c r="L41" s="22">
        <f>H41+J41</f>
        <v>150</v>
      </c>
    </row>
    <row r="42" spans="1:12" ht="15.5">
      <c r="A42" s="342"/>
      <c r="B42" s="85"/>
      <c r="D42" s="85"/>
      <c r="F42" s="89"/>
      <c r="G42" s="89"/>
      <c r="H42" s="89"/>
      <c r="I42" s="22"/>
      <c r="J42" s="22"/>
      <c r="K42" s="22"/>
      <c r="L42" s="89"/>
    </row>
    <row r="43" spans="1:12" ht="15.5">
      <c r="A43" s="342"/>
      <c r="B43" s="87" t="s">
        <v>753</v>
      </c>
      <c r="D43" s="304"/>
      <c r="F43" s="86">
        <v>80</v>
      </c>
      <c r="G43" s="85"/>
      <c r="H43" s="86">
        <v>80</v>
      </c>
      <c r="I43" s="22"/>
      <c r="J43" s="22">
        <v>0</v>
      </c>
      <c r="K43" s="22"/>
      <c r="L43" s="22">
        <f>H43+J43</f>
        <v>80</v>
      </c>
    </row>
    <row r="44" spans="1:12" ht="15.5">
      <c r="A44" s="342"/>
      <c r="B44" s="87" t="s">
        <v>753</v>
      </c>
      <c r="D44" s="85" t="s">
        <v>751</v>
      </c>
      <c r="F44" s="89">
        <v>60</v>
      </c>
      <c r="G44" s="89"/>
      <c r="H44" s="89">
        <v>60</v>
      </c>
      <c r="I44" s="22"/>
      <c r="J44" s="22">
        <v>0</v>
      </c>
      <c r="K44" s="22"/>
      <c r="L44" s="22">
        <f>H44+J44</f>
        <v>60</v>
      </c>
    </row>
    <row r="45" spans="1:12" ht="15.5">
      <c r="A45" s="342"/>
      <c r="B45" s="87"/>
      <c r="D45" s="85"/>
      <c r="F45" s="89"/>
      <c r="G45" s="89"/>
      <c r="H45" s="89"/>
      <c r="I45" s="22"/>
      <c r="J45" s="22"/>
      <c r="K45" s="22"/>
      <c r="L45" s="86"/>
    </row>
    <row r="46" spans="1:12" ht="15.5">
      <c r="A46" s="342"/>
      <c r="B46" s="87" t="s">
        <v>754</v>
      </c>
      <c r="D46" s="85"/>
      <c r="F46" s="89">
        <v>50</v>
      </c>
      <c r="G46" s="89"/>
      <c r="H46" s="89">
        <v>50</v>
      </c>
      <c r="I46" s="22"/>
      <c r="J46" s="22">
        <v>0</v>
      </c>
      <c r="K46" s="22"/>
      <c r="L46" s="86">
        <f>SUM(H46:K46)</f>
        <v>50</v>
      </c>
    </row>
    <row r="47" spans="1:12" ht="15.5">
      <c r="A47" s="342"/>
      <c r="B47" s="87" t="s">
        <v>754</v>
      </c>
      <c r="D47" s="85" t="s">
        <v>751</v>
      </c>
      <c r="F47" s="89">
        <v>50</v>
      </c>
      <c r="G47" s="89"/>
      <c r="H47" s="89">
        <v>50</v>
      </c>
      <c r="I47" s="22"/>
      <c r="J47" s="22">
        <v>0</v>
      </c>
      <c r="K47" s="22"/>
      <c r="L47" s="86">
        <f>SUM(H47:K47)</f>
        <v>50</v>
      </c>
    </row>
    <row r="48" spans="1:12" ht="15.5">
      <c r="A48" s="342"/>
      <c r="B48" s="87"/>
      <c r="D48" s="85"/>
      <c r="F48" s="89"/>
      <c r="G48" s="89"/>
      <c r="H48" s="89"/>
      <c r="I48" s="22"/>
      <c r="J48" s="22"/>
      <c r="K48" s="22"/>
      <c r="L48" s="86"/>
    </row>
    <row r="49" spans="1:12" ht="15.5">
      <c r="A49" s="342"/>
      <c r="B49" s="87" t="s">
        <v>755</v>
      </c>
      <c r="D49" s="304"/>
      <c r="F49" s="86">
        <v>100</v>
      </c>
      <c r="G49" s="86"/>
      <c r="H49" s="93" t="s">
        <v>686</v>
      </c>
      <c r="I49" s="22"/>
      <c r="J49" s="22">
        <v>0</v>
      </c>
      <c r="K49" s="22"/>
      <c r="L49" s="22">
        <v>0</v>
      </c>
    </row>
    <row r="50" spans="1:12" ht="15.5">
      <c r="A50" s="342"/>
      <c r="B50" s="87" t="s">
        <v>755</v>
      </c>
      <c r="D50" s="85" t="s">
        <v>751</v>
      </c>
      <c r="F50" s="86">
        <v>60</v>
      </c>
      <c r="G50" s="86"/>
      <c r="H50" s="93" t="s">
        <v>686</v>
      </c>
      <c r="I50" s="22"/>
      <c r="J50" s="22">
        <v>0</v>
      </c>
      <c r="K50" s="22"/>
      <c r="L50" s="22">
        <v>0</v>
      </c>
    </row>
    <row r="51" spans="1:12" ht="15.5">
      <c r="A51" s="342"/>
      <c r="B51" s="87"/>
      <c r="D51" s="85"/>
      <c r="F51" s="86"/>
      <c r="G51" s="86"/>
      <c r="H51" s="86"/>
      <c r="I51" s="22"/>
      <c r="J51" s="22"/>
      <c r="K51" s="22"/>
      <c r="L51" s="86"/>
    </row>
    <row r="52" spans="1:12" ht="15.5">
      <c r="A52" s="342"/>
      <c r="B52" s="87" t="s">
        <v>756</v>
      </c>
      <c r="D52" s="304"/>
      <c r="F52" s="86">
        <v>110</v>
      </c>
      <c r="G52" s="86"/>
      <c r="H52" s="93" t="s">
        <v>686</v>
      </c>
      <c r="I52" s="22"/>
      <c r="J52" s="22">
        <v>0</v>
      </c>
      <c r="K52" s="22"/>
      <c r="L52" s="22">
        <v>0</v>
      </c>
    </row>
    <row r="53" spans="1:12" ht="15.5">
      <c r="A53" s="342"/>
      <c r="B53" s="87" t="s">
        <v>756</v>
      </c>
      <c r="D53" s="85" t="s">
        <v>751</v>
      </c>
      <c r="F53" s="86">
        <v>83</v>
      </c>
      <c r="G53" s="86"/>
      <c r="H53" s="93" t="s">
        <v>686</v>
      </c>
      <c r="I53" s="22"/>
      <c r="J53" s="22">
        <v>0</v>
      </c>
      <c r="K53" s="22"/>
      <c r="L53" s="22">
        <v>0</v>
      </c>
    </row>
    <row r="54" spans="1:12" ht="15.5">
      <c r="A54" s="342"/>
      <c r="B54" s="87"/>
      <c r="D54" s="85"/>
      <c r="F54" s="86"/>
      <c r="G54" s="86"/>
      <c r="H54" s="86"/>
      <c r="I54" s="22"/>
      <c r="J54" s="22"/>
      <c r="K54" s="22"/>
      <c r="L54" s="86"/>
    </row>
    <row r="55" spans="1:12" ht="15.5">
      <c r="A55" s="342"/>
      <c r="B55" s="87" t="s">
        <v>757</v>
      </c>
      <c r="D55" s="304"/>
      <c r="F55" s="86">
        <v>110</v>
      </c>
      <c r="G55" s="86"/>
      <c r="H55" s="93" t="s">
        <v>686</v>
      </c>
      <c r="I55" s="22"/>
      <c r="J55" s="22">
        <v>0</v>
      </c>
      <c r="K55" s="22"/>
      <c r="L55" s="22">
        <v>0</v>
      </c>
    </row>
    <row r="56" spans="1:12" ht="15.5">
      <c r="A56" s="342"/>
      <c r="B56" s="87" t="s">
        <v>757</v>
      </c>
      <c r="D56" s="85" t="s">
        <v>751</v>
      </c>
      <c r="F56" s="86">
        <v>83</v>
      </c>
      <c r="G56" s="86"/>
      <c r="H56" s="93" t="s">
        <v>686</v>
      </c>
      <c r="I56" s="22"/>
      <c r="J56" s="22">
        <v>0</v>
      </c>
      <c r="K56" s="22"/>
      <c r="L56" s="22">
        <v>0</v>
      </c>
    </row>
    <row r="57" spans="1:12" ht="15.5">
      <c r="A57" s="342"/>
      <c r="B57" s="87"/>
      <c r="D57" s="85"/>
      <c r="F57" s="86"/>
      <c r="G57" s="86"/>
      <c r="H57" s="86"/>
      <c r="I57" s="22"/>
      <c r="J57" s="22"/>
      <c r="K57" s="22"/>
      <c r="L57" s="86"/>
    </row>
    <row r="58" spans="1:12" ht="15.5">
      <c r="A58" s="342"/>
      <c r="B58" s="91" t="s">
        <v>758</v>
      </c>
      <c r="D58" s="304"/>
      <c r="F58" s="86">
        <v>300</v>
      </c>
      <c r="G58" s="86"/>
      <c r="H58" s="86">
        <v>300</v>
      </c>
      <c r="I58" s="22"/>
      <c r="J58" s="22">
        <v>0</v>
      </c>
      <c r="K58" s="22"/>
      <c r="L58" s="22">
        <f>H58+J58</f>
        <v>300</v>
      </c>
    </row>
    <row r="59" spans="1:12" ht="15.5">
      <c r="A59" s="342"/>
      <c r="B59" s="91" t="s">
        <v>758</v>
      </c>
      <c r="D59" s="85" t="s">
        <v>751</v>
      </c>
      <c r="F59" s="86">
        <v>180</v>
      </c>
      <c r="G59" s="86"/>
      <c r="H59" s="86">
        <v>180</v>
      </c>
      <c r="I59" s="22"/>
      <c r="J59" s="22">
        <v>0</v>
      </c>
      <c r="K59" s="22"/>
      <c r="L59" s="22">
        <f>H59+J59</f>
        <v>180</v>
      </c>
    </row>
    <row r="60" spans="1:12" ht="15.5">
      <c r="A60" s="342"/>
      <c r="B60" s="87"/>
      <c r="D60" s="85"/>
      <c r="F60" s="86"/>
      <c r="G60" s="86"/>
      <c r="H60" s="86"/>
      <c r="I60" s="22"/>
      <c r="J60" s="22"/>
      <c r="K60" s="22"/>
      <c r="L60" s="86"/>
    </row>
    <row r="61" spans="1:12" ht="15.5">
      <c r="A61" s="342"/>
      <c r="B61" s="87" t="s">
        <v>759</v>
      </c>
      <c r="D61" s="304"/>
      <c r="F61" s="86">
        <v>300</v>
      </c>
      <c r="G61" s="86"/>
      <c r="H61" s="86">
        <v>300</v>
      </c>
      <c r="I61" s="22"/>
      <c r="J61" s="22">
        <v>0</v>
      </c>
      <c r="K61" s="22"/>
      <c r="L61" s="22">
        <f>H61+J61</f>
        <v>300</v>
      </c>
    </row>
    <row r="62" spans="1:12" ht="15.5">
      <c r="A62" s="342"/>
      <c r="B62" s="87" t="s">
        <v>759</v>
      </c>
      <c r="D62" s="85" t="s">
        <v>751</v>
      </c>
      <c r="F62" s="89">
        <v>180</v>
      </c>
      <c r="G62" s="86"/>
      <c r="H62" s="89">
        <v>180</v>
      </c>
      <c r="I62" s="22"/>
      <c r="J62" s="22">
        <v>0</v>
      </c>
      <c r="K62" s="22"/>
      <c r="L62" s="22">
        <f>H62+J62</f>
        <v>180</v>
      </c>
    </row>
    <row r="63" spans="1:12" ht="15.5" hidden="1">
      <c r="A63" s="342"/>
      <c r="B63" s="87"/>
      <c r="D63" s="85"/>
      <c r="F63" s="89"/>
      <c r="G63" s="89"/>
      <c r="H63" s="89"/>
      <c r="I63" s="22"/>
      <c r="J63" s="22"/>
      <c r="K63" s="22"/>
      <c r="L63" s="89"/>
    </row>
    <row r="64" spans="1:12" s="377" customFormat="1" ht="15.5" hidden="1">
      <c r="A64" s="376"/>
      <c r="B64" s="365" t="s">
        <v>760</v>
      </c>
      <c r="D64" s="337"/>
      <c r="F64" s="89">
        <v>50</v>
      </c>
      <c r="G64" s="90"/>
      <c r="H64" s="89"/>
      <c r="I64" s="90"/>
      <c r="J64" s="90">
        <v>0</v>
      </c>
      <c r="K64" s="90"/>
      <c r="L64" s="90">
        <f>H64+J64</f>
        <v>0</v>
      </c>
    </row>
    <row r="65" spans="1:12" s="377" customFormat="1" ht="15.5" hidden="1">
      <c r="A65" s="376"/>
      <c r="B65" s="365" t="s">
        <v>760</v>
      </c>
      <c r="D65" s="90" t="s">
        <v>751</v>
      </c>
      <c r="F65" s="89">
        <v>30</v>
      </c>
      <c r="G65" s="90"/>
      <c r="H65" s="89"/>
      <c r="I65" s="90"/>
      <c r="J65" s="90">
        <v>0</v>
      </c>
      <c r="K65" s="90"/>
      <c r="L65" s="90">
        <f>H65+J65</f>
        <v>0</v>
      </c>
    </row>
    <row r="66" spans="1:12" ht="15.5" hidden="1">
      <c r="A66" s="342"/>
      <c r="B66" s="85"/>
      <c r="D66" s="85"/>
      <c r="F66" s="86"/>
      <c r="G66" s="85"/>
      <c r="H66" s="86"/>
      <c r="I66" s="22"/>
      <c r="J66" s="22"/>
      <c r="K66" s="22"/>
      <c r="L66" s="85"/>
    </row>
    <row r="67" spans="1:12" ht="15.5" hidden="1">
      <c r="A67" s="342"/>
      <c r="B67" s="87" t="s">
        <v>761</v>
      </c>
      <c r="D67" s="304"/>
      <c r="F67" s="86">
        <v>200</v>
      </c>
      <c r="G67" s="85"/>
      <c r="H67" s="86"/>
      <c r="I67" s="22"/>
      <c r="J67" s="22">
        <v>0</v>
      </c>
      <c r="K67" s="22"/>
      <c r="L67" s="22">
        <f>H67+J67</f>
        <v>0</v>
      </c>
    </row>
    <row r="68" spans="1:12" ht="15.5" hidden="1">
      <c r="A68" s="342"/>
      <c r="B68" s="87" t="s">
        <v>761</v>
      </c>
      <c r="D68" s="85" t="s">
        <v>751</v>
      </c>
      <c r="F68" s="86">
        <v>150</v>
      </c>
      <c r="G68" s="85"/>
      <c r="H68" s="86"/>
      <c r="I68" s="22"/>
      <c r="J68" s="22">
        <v>0</v>
      </c>
      <c r="K68" s="22"/>
      <c r="L68" s="22">
        <f>H68+J68</f>
        <v>0</v>
      </c>
    </row>
    <row r="69" spans="1:12" ht="15.5">
      <c r="A69" s="342"/>
      <c r="B69" s="85"/>
      <c r="D69" s="85"/>
      <c r="F69" s="22"/>
      <c r="G69" s="22"/>
      <c r="H69" s="22"/>
      <c r="I69" s="22"/>
      <c r="J69" s="22"/>
      <c r="K69" s="22"/>
      <c r="L69" s="22"/>
    </row>
    <row r="70" spans="1:12" ht="15.5">
      <c r="A70" s="342"/>
      <c r="B70" s="92" t="s">
        <v>762</v>
      </c>
      <c r="D70" s="85"/>
      <c r="F70" s="22">
        <v>400</v>
      </c>
      <c r="G70" s="22"/>
      <c r="H70" s="22">
        <v>1000</v>
      </c>
      <c r="I70" s="22"/>
      <c r="J70" s="22">
        <v>0</v>
      </c>
      <c r="K70" s="22"/>
      <c r="L70" s="22">
        <f>SUM(H70:K70)</f>
        <v>1000</v>
      </c>
    </row>
    <row r="71" spans="1:12" ht="15.5">
      <c r="A71" s="342"/>
      <c r="B71" s="85" t="s">
        <v>762</v>
      </c>
      <c r="D71" s="85" t="s">
        <v>751</v>
      </c>
      <c r="F71" s="22">
        <v>240</v>
      </c>
      <c r="G71" s="22"/>
      <c r="H71" s="22">
        <v>500</v>
      </c>
      <c r="I71" s="22"/>
      <c r="J71" s="22">
        <v>0</v>
      </c>
      <c r="K71" s="22"/>
      <c r="L71" s="22">
        <f>SUM(H71:K71)</f>
        <v>500</v>
      </c>
    </row>
    <row r="72" spans="1:12" ht="15.5">
      <c r="A72" s="342"/>
      <c r="B72" s="85"/>
      <c r="D72" s="85"/>
      <c r="F72" s="22"/>
      <c r="G72" s="22"/>
      <c r="H72" s="22"/>
      <c r="I72" s="22"/>
      <c r="J72" s="22"/>
      <c r="K72" s="22"/>
      <c r="L72" s="22"/>
    </row>
    <row r="73" spans="1:12" ht="15.5">
      <c r="A73" s="342"/>
      <c r="B73" s="92" t="s">
        <v>763</v>
      </c>
      <c r="D73" s="85"/>
      <c r="F73" s="22">
        <v>100</v>
      </c>
      <c r="G73" s="22"/>
      <c r="H73" s="22">
        <v>100</v>
      </c>
      <c r="I73" s="22"/>
      <c r="J73" s="22">
        <v>0</v>
      </c>
      <c r="K73" s="22"/>
      <c r="L73" s="22">
        <f>SUM(H73:K73)</f>
        <v>100</v>
      </c>
    </row>
    <row r="74" spans="1:12" ht="15.5">
      <c r="A74" s="342"/>
      <c r="B74" s="92" t="s">
        <v>763</v>
      </c>
      <c r="D74" s="85" t="s">
        <v>751</v>
      </c>
      <c r="F74" s="22">
        <v>60</v>
      </c>
      <c r="G74" s="22"/>
      <c r="H74" s="22">
        <v>60</v>
      </c>
      <c r="I74" s="22"/>
      <c r="J74" s="22">
        <v>0</v>
      </c>
      <c r="K74" s="22"/>
      <c r="L74" s="22">
        <f>SUM(H74:K74)</f>
        <v>60</v>
      </c>
    </row>
    <row r="75" spans="1:12" ht="15.5">
      <c r="A75" s="342"/>
      <c r="B75" s="92"/>
      <c r="D75" s="85"/>
      <c r="F75" s="22"/>
      <c r="G75" s="22"/>
      <c r="H75" s="22"/>
      <c r="I75" s="22"/>
      <c r="J75" s="22"/>
      <c r="K75" s="22"/>
      <c r="L75" s="22"/>
    </row>
    <row r="76" spans="1:12" ht="15.5">
      <c r="A76" s="342"/>
      <c r="B76" s="92" t="s">
        <v>764</v>
      </c>
      <c r="D76" s="85"/>
      <c r="F76" s="22">
        <v>100</v>
      </c>
      <c r="G76" s="22"/>
      <c r="H76" s="22">
        <v>100</v>
      </c>
      <c r="I76" s="22"/>
      <c r="J76" s="22">
        <v>0</v>
      </c>
      <c r="K76" s="22"/>
      <c r="L76" s="22">
        <f>SUM(H76:K76)</f>
        <v>100</v>
      </c>
    </row>
    <row r="77" spans="1:12" ht="15.5">
      <c r="A77" s="342"/>
      <c r="B77" s="92" t="s">
        <v>764</v>
      </c>
      <c r="D77" s="85" t="s">
        <v>751</v>
      </c>
      <c r="F77" s="22">
        <v>60</v>
      </c>
      <c r="G77" s="22"/>
      <c r="H77" s="22">
        <v>60</v>
      </c>
      <c r="I77" s="22"/>
      <c r="J77" s="22">
        <v>0</v>
      </c>
      <c r="K77" s="22"/>
      <c r="L77" s="22">
        <f>SUM(H77:K77)</f>
        <v>60</v>
      </c>
    </row>
    <row r="78" spans="1:12" ht="15.5" hidden="1">
      <c r="A78" s="342"/>
      <c r="B78" s="85"/>
      <c r="D78" s="85"/>
      <c r="F78" s="22"/>
      <c r="G78" s="22"/>
      <c r="H78" s="22"/>
      <c r="I78" s="22"/>
      <c r="J78" s="22"/>
      <c r="K78" s="22"/>
      <c r="L78" s="22"/>
    </row>
    <row r="79" spans="1:12" ht="15.5" hidden="1">
      <c r="A79" s="342"/>
      <c r="B79" s="92" t="s">
        <v>765</v>
      </c>
      <c r="D79" s="85"/>
      <c r="F79" s="22">
        <v>100</v>
      </c>
      <c r="G79" s="22"/>
      <c r="H79" s="22"/>
      <c r="I79" s="22"/>
      <c r="J79" s="22">
        <v>0</v>
      </c>
      <c r="K79" s="22"/>
      <c r="L79" s="22">
        <f t="shared" ref="L79:L80" si="2">SUM(H79:K79)</f>
        <v>0</v>
      </c>
    </row>
    <row r="80" spans="1:12" ht="15.5" hidden="1">
      <c r="A80" s="342"/>
      <c r="B80" s="92" t="s">
        <v>765</v>
      </c>
      <c r="D80" s="85" t="s">
        <v>751</v>
      </c>
      <c r="F80" s="22">
        <v>75</v>
      </c>
      <c r="G80" s="22"/>
      <c r="H80" s="22"/>
      <c r="I80" s="22"/>
      <c r="J80" s="22">
        <v>0</v>
      </c>
      <c r="K80" s="22"/>
      <c r="L80" s="22">
        <f t="shared" si="2"/>
        <v>0</v>
      </c>
    </row>
    <row r="81" spans="1:12" ht="15.5">
      <c r="A81" s="342"/>
      <c r="B81" s="85"/>
      <c r="D81" s="85"/>
      <c r="F81" s="22"/>
      <c r="G81" s="22"/>
      <c r="H81" s="22"/>
      <c r="I81" s="22"/>
      <c r="J81" s="22"/>
      <c r="K81" s="22"/>
      <c r="L81" s="22"/>
    </row>
    <row r="82" spans="1:12" ht="15.5">
      <c r="A82" s="342"/>
      <c r="B82" s="91" t="s">
        <v>766</v>
      </c>
      <c r="D82" s="85"/>
      <c r="F82" s="22">
        <v>200</v>
      </c>
      <c r="G82" s="22"/>
      <c r="H82" s="22">
        <v>200</v>
      </c>
      <c r="I82" s="22"/>
      <c r="J82" s="22">
        <v>0</v>
      </c>
      <c r="K82" s="22"/>
      <c r="L82" s="22">
        <f t="shared" ref="L82:L83" si="3">SUM(H82:K82)</f>
        <v>200</v>
      </c>
    </row>
    <row r="83" spans="1:12" ht="15.5">
      <c r="A83" s="342"/>
      <c r="B83" s="85" t="s">
        <v>766</v>
      </c>
      <c r="D83" s="85" t="s">
        <v>751</v>
      </c>
      <c r="F83" s="22">
        <v>150</v>
      </c>
      <c r="G83" s="22"/>
      <c r="H83" s="22">
        <v>150</v>
      </c>
      <c r="I83" s="22"/>
      <c r="J83" s="22">
        <v>0</v>
      </c>
      <c r="K83" s="22"/>
      <c r="L83" s="22">
        <f t="shared" si="3"/>
        <v>150</v>
      </c>
    </row>
    <row r="84" spans="1:12" ht="15.5">
      <c r="A84" s="342"/>
      <c r="B84" s="85"/>
      <c r="D84" s="85"/>
      <c r="F84" s="22"/>
      <c r="G84" s="22"/>
      <c r="H84" s="22"/>
      <c r="I84" s="22"/>
      <c r="J84" s="22"/>
      <c r="K84" s="22"/>
      <c r="L84" s="22"/>
    </row>
    <row r="85" spans="1:12" ht="15.5">
      <c r="A85" s="342"/>
      <c r="B85" s="85" t="s">
        <v>767</v>
      </c>
      <c r="D85" s="85"/>
      <c r="F85" s="22">
        <v>300</v>
      </c>
      <c r="G85" s="22"/>
      <c r="H85" s="22">
        <v>600</v>
      </c>
      <c r="I85" s="22"/>
      <c r="J85" s="22">
        <v>0</v>
      </c>
      <c r="K85" s="22"/>
      <c r="L85" s="22">
        <f>SUM(H85:K85)</f>
        <v>600</v>
      </c>
    </row>
    <row r="86" spans="1:12" ht="15.5">
      <c r="A86" s="342"/>
      <c r="B86" s="85" t="s">
        <v>767</v>
      </c>
      <c r="D86" s="85" t="s">
        <v>751</v>
      </c>
      <c r="F86" s="22">
        <v>180</v>
      </c>
      <c r="G86" s="22"/>
      <c r="H86" s="22">
        <v>300</v>
      </c>
      <c r="I86" s="22"/>
      <c r="J86" s="22">
        <v>0</v>
      </c>
      <c r="K86" s="22"/>
      <c r="L86" s="22">
        <f>SUM(H86:K86)</f>
        <v>300</v>
      </c>
    </row>
    <row r="87" spans="1:12" ht="15.5">
      <c r="A87" s="342"/>
      <c r="B87" s="85"/>
      <c r="C87" s="85"/>
      <c r="F87" s="22"/>
      <c r="G87" s="22"/>
      <c r="H87" s="22"/>
      <c r="I87" s="22"/>
      <c r="J87" s="22"/>
      <c r="K87" s="22"/>
      <c r="L87" s="22"/>
    </row>
    <row r="88" spans="1:12" ht="15.5" hidden="1">
      <c r="A88" s="342"/>
      <c r="B88" s="85" t="s">
        <v>768</v>
      </c>
      <c r="C88" s="85"/>
      <c r="F88" s="22">
        <v>0</v>
      </c>
      <c r="G88" s="22"/>
      <c r="H88" s="431"/>
      <c r="I88" s="22"/>
      <c r="J88" s="22">
        <v>0</v>
      </c>
      <c r="K88" s="22"/>
      <c r="L88" s="22">
        <f>SUM(H88:K88)</f>
        <v>0</v>
      </c>
    </row>
  </sheetData>
  <printOptions horizontalCentered="1"/>
  <pageMargins left="0.74803149606299213" right="0.74803149606299213" top="0.98425196850393704" bottom="0.98425196850393704" header="0.51181102362204722" footer="0.51181102362204722"/>
  <pageSetup paperSize="9" scale="69" firstPageNumber="80" orientation="landscape" useFirstPageNumber="1" r:id="rId1"/>
  <headerFooter alignWithMargins="0">
    <oddFooter>&amp;C&amp;"Gill Sans MT Light,Regular"Page 12.17</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E2755-6A59-4EF6-8F05-E8B2602E2127}">
  <sheetPr>
    <tabColor rgb="FFFFC000"/>
  </sheetPr>
  <dimension ref="A2:K28"/>
  <sheetViews>
    <sheetView showGridLines="0" zoomScale="91" zoomScaleNormal="91" workbookViewId="0">
      <pane xSplit="3" ySplit="5" topLeftCell="D6" activePane="bottomRight" state="frozen"/>
      <selection pane="topRight" activeCell="D1" sqref="D1"/>
      <selection pane="bottomLeft" activeCell="A6" sqref="A6"/>
      <selection pane="bottomRight" activeCell="L1" sqref="L1:N1048576"/>
    </sheetView>
  </sheetViews>
  <sheetFormatPr defaultColWidth="8.7265625" defaultRowHeight="12.5"/>
  <cols>
    <col min="1" max="1" width="3.453125" style="30" customWidth="1"/>
    <col min="2" max="2" width="54.26953125" style="30" customWidth="1"/>
    <col min="3" max="3" width="2.54296875" style="30" customWidth="1"/>
    <col min="4" max="4" width="12.54296875" style="30" customWidth="1"/>
    <col min="5" max="5" width="2.453125" style="30" customWidth="1"/>
    <col min="6" max="6" width="12.54296875" style="30" customWidth="1"/>
    <col min="7" max="7" width="2.1796875" style="30" customWidth="1"/>
    <col min="8" max="8" width="12.54296875" style="30" customWidth="1"/>
    <col min="9" max="9" width="2.1796875" style="30" customWidth="1"/>
    <col min="10" max="10" width="12.54296875" style="30" customWidth="1"/>
    <col min="11" max="11" width="2.1796875" style="30" customWidth="1"/>
    <col min="12" max="16384" width="8.7265625" style="30"/>
  </cols>
  <sheetData>
    <row r="2" spans="1:11" ht="18">
      <c r="A2" s="78"/>
      <c r="B2" s="78" t="s">
        <v>769</v>
      </c>
    </row>
    <row r="3" spans="1:11" ht="15.5">
      <c r="A3" s="88"/>
      <c r="B3" s="88"/>
      <c r="C3" s="88"/>
      <c r="D3" s="41" t="s">
        <v>770</v>
      </c>
      <c r="E3" s="41"/>
      <c r="F3" s="41" t="s">
        <v>771</v>
      </c>
      <c r="G3" s="19"/>
      <c r="H3" s="19"/>
      <c r="I3" s="19"/>
      <c r="J3" s="41" t="s">
        <v>771</v>
      </c>
      <c r="K3" s="41"/>
    </row>
    <row r="4" spans="1:11" ht="31">
      <c r="A4" s="88"/>
      <c r="B4" s="88"/>
      <c r="C4" s="88"/>
      <c r="D4" s="145" t="s">
        <v>6</v>
      </c>
      <c r="E4" s="80"/>
      <c r="F4" s="145" t="s">
        <v>6</v>
      </c>
      <c r="G4" s="19"/>
      <c r="H4" s="125" t="s">
        <v>7</v>
      </c>
      <c r="I4" s="19"/>
      <c r="J4" s="125" t="s">
        <v>43</v>
      </c>
      <c r="K4" s="41"/>
    </row>
    <row r="5" spans="1:11" ht="15.5">
      <c r="A5" s="88"/>
      <c r="B5" s="88"/>
      <c r="C5" s="88"/>
      <c r="D5" s="127" t="s">
        <v>9</v>
      </c>
      <c r="E5" s="127"/>
      <c r="F5" s="127" t="s">
        <v>9</v>
      </c>
      <c r="G5" s="127"/>
      <c r="H5" s="127" t="s">
        <v>9</v>
      </c>
      <c r="I5" s="127"/>
      <c r="J5" s="127" t="s">
        <v>9</v>
      </c>
      <c r="K5" s="209"/>
    </row>
    <row r="6" spans="1:11" ht="15.5">
      <c r="B6" s="100" t="s">
        <v>772</v>
      </c>
      <c r="C6" s="88"/>
      <c r="D6" s="88"/>
      <c r="E6" s="88"/>
      <c r="F6" s="88"/>
      <c r="G6" s="88"/>
      <c r="H6" s="88"/>
      <c r="I6" s="88"/>
      <c r="J6" s="88"/>
      <c r="K6" s="88"/>
    </row>
    <row r="7" spans="1:11" ht="15.5">
      <c r="A7" s="100"/>
      <c r="B7" s="88" t="s">
        <v>773</v>
      </c>
      <c r="C7" s="88"/>
      <c r="D7" s="105">
        <v>0</v>
      </c>
      <c r="E7" s="105"/>
      <c r="F7" s="105">
        <v>0</v>
      </c>
      <c r="G7" s="105"/>
      <c r="H7" s="105">
        <v>0</v>
      </c>
      <c r="I7" s="105"/>
      <c r="J7" s="105">
        <f>SUM(F7:I7)</f>
        <v>0</v>
      </c>
      <c r="K7" s="105"/>
    </row>
    <row r="8" spans="1:11" ht="15.5">
      <c r="A8" s="88"/>
      <c r="B8" s="88" t="s">
        <v>774</v>
      </c>
      <c r="C8" s="88"/>
      <c r="D8" s="105">
        <v>320</v>
      </c>
      <c r="E8" s="105"/>
      <c r="F8" s="105">
        <f>D8*1.05</f>
        <v>336</v>
      </c>
      <c r="G8" s="105"/>
      <c r="H8" s="105">
        <v>0</v>
      </c>
      <c r="I8" s="105"/>
      <c r="J8" s="105">
        <f t="shared" ref="J8:J11" si="0">SUM(F8:I8)</f>
        <v>336</v>
      </c>
      <c r="K8" s="105"/>
    </row>
    <row r="9" spans="1:11" ht="15.5">
      <c r="A9" s="88"/>
      <c r="B9" s="88" t="s">
        <v>775</v>
      </c>
      <c r="C9" s="88"/>
      <c r="D9" s="105">
        <v>445</v>
      </c>
      <c r="E9" s="105"/>
      <c r="F9" s="105">
        <f>D9*1.05168</f>
        <v>467.99759999999998</v>
      </c>
      <c r="G9" s="105"/>
      <c r="H9" s="105">
        <v>0</v>
      </c>
      <c r="I9" s="105"/>
      <c r="J9" s="105">
        <f t="shared" si="0"/>
        <v>467.99759999999998</v>
      </c>
      <c r="K9" s="105"/>
    </row>
    <row r="10" spans="1:11" ht="15.5">
      <c r="A10" s="88"/>
      <c r="B10" s="88" t="s">
        <v>776</v>
      </c>
      <c r="C10" s="88"/>
      <c r="D10" s="105">
        <v>760</v>
      </c>
      <c r="E10" s="105"/>
      <c r="F10" s="210">
        <f>D10*1.03947</f>
        <v>789.99719999999991</v>
      </c>
      <c r="G10" s="105"/>
      <c r="H10" s="105">
        <v>0</v>
      </c>
      <c r="I10" s="105"/>
      <c r="J10" s="105">
        <f t="shared" si="0"/>
        <v>789.99719999999991</v>
      </c>
      <c r="K10" s="105"/>
    </row>
    <row r="11" spans="1:11" ht="15.5">
      <c r="A11" s="88"/>
      <c r="B11" s="88" t="s">
        <v>777</v>
      </c>
      <c r="C11" s="88"/>
      <c r="D11" s="105">
        <v>103.95</v>
      </c>
      <c r="E11" s="105"/>
      <c r="F11" s="210">
        <f>D11*1.0582</f>
        <v>109.99989000000001</v>
      </c>
      <c r="G11" s="105"/>
      <c r="H11" s="105">
        <v>0</v>
      </c>
      <c r="I11" s="105"/>
      <c r="J11" s="105">
        <f t="shared" si="0"/>
        <v>109.99989000000001</v>
      </c>
      <c r="K11" s="105"/>
    </row>
    <row r="12" spans="1:11" ht="15.5">
      <c r="A12" s="88"/>
      <c r="B12" s="88"/>
      <c r="C12" s="88"/>
      <c r="D12" s="105"/>
      <c r="E12" s="105"/>
      <c r="F12" s="210"/>
      <c r="G12" s="105"/>
      <c r="H12" s="105"/>
      <c r="I12" s="105"/>
      <c r="J12" s="105"/>
      <c r="K12" s="105"/>
    </row>
    <row r="13" spans="1:11" ht="15.5">
      <c r="B13" s="100" t="s">
        <v>778</v>
      </c>
      <c r="C13" s="88"/>
      <c r="D13" s="105"/>
      <c r="E13" s="105"/>
      <c r="F13" s="210"/>
      <c r="G13" s="105"/>
      <c r="H13" s="105"/>
      <c r="I13" s="105"/>
      <c r="J13" s="105"/>
      <c r="K13" s="105"/>
    </row>
    <row r="14" spans="1:11" ht="15.5">
      <c r="A14" s="88"/>
      <c r="B14" s="88" t="s">
        <v>773</v>
      </c>
      <c r="C14" s="88"/>
      <c r="D14" s="105">
        <v>0</v>
      </c>
      <c r="E14" s="105"/>
      <c r="F14" s="210">
        <v>0</v>
      </c>
      <c r="G14" s="105"/>
      <c r="H14" s="105">
        <v>0</v>
      </c>
      <c r="I14" s="105"/>
      <c r="J14" s="105">
        <f t="shared" ref="J14:J16" si="1">SUM(F14:I14)</f>
        <v>0</v>
      </c>
      <c r="K14" s="105"/>
    </row>
    <row r="15" spans="1:11" ht="15.5">
      <c r="A15" s="88"/>
      <c r="B15" s="88" t="s">
        <v>779</v>
      </c>
      <c r="C15" s="88"/>
      <c r="D15" s="105">
        <v>290.85000000000002</v>
      </c>
      <c r="E15" s="105"/>
      <c r="F15" s="210">
        <f>D15*1.05+0.61</f>
        <v>306.00250000000005</v>
      </c>
      <c r="G15" s="105"/>
      <c r="H15" s="105">
        <v>0</v>
      </c>
      <c r="I15" s="105"/>
      <c r="J15" s="105">
        <f t="shared" si="1"/>
        <v>306.00250000000005</v>
      </c>
      <c r="K15" s="105"/>
    </row>
    <row r="16" spans="1:11" ht="15.5">
      <c r="A16" s="88"/>
      <c r="B16" s="88" t="s">
        <v>780</v>
      </c>
      <c r="C16" s="88"/>
      <c r="D16" s="105">
        <v>111.3</v>
      </c>
      <c r="E16" s="105"/>
      <c r="F16" s="210">
        <f>D16*1.0602</f>
        <v>118.00026</v>
      </c>
      <c r="G16" s="105"/>
      <c r="H16" s="105">
        <v>0</v>
      </c>
      <c r="I16" s="105"/>
      <c r="J16" s="105">
        <f t="shared" si="1"/>
        <v>118.00026</v>
      </c>
      <c r="K16" s="105"/>
    </row>
    <row r="17" spans="1:11" ht="15.5">
      <c r="A17" s="88"/>
      <c r="B17" s="88"/>
      <c r="C17" s="88"/>
      <c r="D17" s="105"/>
      <c r="E17" s="105"/>
      <c r="F17" s="105"/>
      <c r="G17" s="105"/>
      <c r="H17" s="105"/>
      <c r="I17" s="105"/>
      <c r="J17" s="105"/>
      <c r="K17" s="105"/>
    </row>
    <row r="18" spans="1:11" ht="15.5">
      <c r="A18" s="100" t="s">
        <v>781</v>
      </c>
      <c r="B18" s="88"/>
      <c r="C18" s="88"/>
      <c r="D18" s="105"/>
      <c r="E18" s="105"/>
      <c r="F18" s="105"/>
      <c r="G18" s="105"/>
      <c r="H18" s="105"/>
      <c r="I18" s="105"/>
      <c r="J18" s="105"/>
      <c r="K18" s="105"/>
    </row>
    <row r="19" spans="1:11" ht="15.5">
      <c r="A19" s="88"/>
      <c r="B19" s="173" t="s">
        <v>782</v>
      </c>
      <c r="C19" s="88"/>
      <c r="D19" s="105">
        <v>94.5</v>
      </c>
      <c r="E19" s="105"/>
      <c r="F19" s="105">
        <f>D19*1.0582</f>
        <v>99.999899999999997</v>
      </c>
      <c r="G19" s="105"/>
      <c r="H19" s="105">
        <v>0</v>
      </c>
      <c r="I19" s="105"/>
      <c r="J19" s="105">
        <f t="shared" ref="J19:J23" si="2">SUM(F19:I19)</f>
        <v>99.999899999999997</v>
      </c>
      <c r="K19" s="105"/>
    </row>
    <row r="20" spans="1:11" ht="15.5">
      <c r="A20" s="88"/>
      <c r="B20" s="88" t="s">
        <v>783</v>
      </c>
      <c r="C20" s="88"/>
      <c r="D20" s="105">
        <v>70.349999999999994</v>
      </c>
      <c r="E20" s="105"/>
      <c r="F20" s="105">
        <f>D20*1.0661</f>
        <v>75.000135</v>
      </c>
      <c r="G20" s="105"/>
      <c r="H20" s="105">
        <v>0</v>
      </c>
      <c r="I20" s="105"/>
      <c r="J20" s="105">
        <f t="shared" si="2"/>
        <v>75.000135</v>
      </c>
      <c r="K20" s="105"/>
    </row>
    <row r="21" spans="1:11" ht="15.5">
      <c r="A21" s="88"/>
      <c r="B21" s="88" t="s">
        <v>784</v>
      </c>
      <c r="C21" s="88"/>
      <c r="D21" s="105">
        <v>36.75</v>
      </c>
      <c r="E21" s="105"/>
      <c r="F21" s="105">
        <f>D21*1.06122</f>
        <v>38.999835000000004</v>
      </c>
      <c r="G21" s="105"/>
      <c r="H21" s="105">
        <v>0</v>
      </c>
      <c r="I21" s="105"/>
      <c r="J21" s="105">
        <f t="shared" si="2"/>
        <v>38.999835000000004</v>
      </c>
      <c r="K21" s="105"/>
    </row>
    <row r="22" spans="1:11" ht="15.5">
      <c r="A22" s="88"/>
      <c r="B22" s="88" t="s">
        <v>785</v>
      </c>
      <c r="C22" s="88"/>
      <c r="D22" s="105">
        <v>49.35</v>
      </c>
      <c r="E22" s="105"/>
      <c r="F22" s="105">
        <f>D22*1.0537</f>
        <v>52.000095000000009</v>
      </c>
      <c r="G22" s="105"/>
      <c r="H22" s="105">
        <v>0</v>
      </c>
      <c r="I22" s="105"/>
      <c r="J22" s="105">
        <f t="shared" si="2"/>
        <v>52.000095000000009</v>
      </c>
      <c r="K22" s="105"/>
    </row>
    <row r="23" spans="1:11" ht="15.5">
      <c r="A23" s="88"/>
      <c r="B23" s="173" t="s">
        <v>786</v>
      </c>
      <c r="C23" s="88"/>
      <c r="D23" s="105">
        <v>0</v>
      </c>
      <c r="E23" s="105"/>
      <c r="F23" s="105">
        <v>25</v>
      </c>
      <c r="G23" s="105"/>
      <c r="H23" s="210">
        <f>F23*0.2</f>
        <v>5</v>
      </c>
      <c r="I23" s="105"/>
      <c r="J23" s="105">
        <f t="shared" si="2"/>
        <v>30</v>
      </c>
      <c r="K23" s="211"/>
    </row>
    <row r="24" spans="1:11" ht="15.5">
      <c r="A24" s="88"/>
      <c r="B24" s="88"/>
      <c r="C24" s="88"/>
      <c r="D24" s="105"/>
      <c r="E24" s="105"/>
      <c r="F24" s="105"/>
      <c r="G24" s="105"/>
      <c r="H24" s="105"/>
      <c r="I24" s="105"/>
      <c r="J24" s="105"/>
      <c r="K24" s="105"/>
    </row>
    <row r="25" spans="1:11" ht="15.5">
      <c r="A25" s="100" t="s">
        <v>787</v>
      </c>
      <c r="B25" s="88"/>
      <c r="C25" s="88"/>
      <c r="D25" s="105"/>
      <c r="E25" s="105"/>
      <c r="F25" s="105"/>
      <c r="G25" s="105"/>
      <c r="H25" s="105"/>
      <c r="I25" s="105"/>
      <c r="J25" s="105"/>
      <c r="K25" s="105"/>
    </row>
    <row r="26" spans="1:11" ht="15.5">
      <c r="A26" s="88"/>
      <c r="B26" s="88"/>
      <c r="C26" s="88"/>
      <c r="D26" s="105"/>
      <c r="E26" s="105"/>
      <c r="F26" s="105"/>
      <c r="G26" s="105"/>
      <c r="H26" s="105"/>
      <c r="I26" s="105"/>
      <c r="J26" s="105"/>
      <c r="K26" s="105"/>
    </row>
    <row r="27" spans="1:11" ht="15.5">
      <c r="A27" s="88"/>
      <c r="B27" s="88"/>
      <c r="C27" s="88"/>
      <c r="D27" s="105"/>
      <c r="E27" s="105"/>
      <c r="F27" s="105"/>
      <c r="G27" s="105"/>
      <c r="H27" s="105"/>
      <c r="I27" s="105"/>
      <c r="J27" s="105"/>
      <c r="K27" s="105"/>
    </row>
    <row r="28" spans="1:11" ht="15.5">
      <c r="A28" s="88"/>
      <c r="B28" s="88"/>
      <c r="C28" s="88"/>
      <c r="D28" s="105"/>
      <c r="E28" s="105"/>
      <c r="F28" s="105"/>
      <c r="G28" s="105"/>
      <c r="H28" s="105"/>
      <c r="I28" s="105"/>
      <c r="J28" s="105"/>
      <c r="K28" s="105"/>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pageSetUpPr fitToPage="1"/>
  </sheetPr>
  <dimension ref="A2:N24"/>
  <sheetViews>
    <sheetView showGridLines="0" topLeftCell="A21" zoomScale="90" zoomScaleNormal="90" zoomScaleSheetLayoutView="85" workbookViewId="0">
      <selection activeCell="J10" sqref="J10:J12"/>
    </sheetView>
  </sheetViews>
  <sheetFormatPr defaultColWidth="9.1796875" defaultRowHeight="12.5"/>
  <cols>
    <col min="1" max="1" width="9.1796875" style="21" customWidth="1"/>
    <col min="2" max="2" width="66.453125" style="21" customWidth="1"/>
    <col min="3" max="3" width="3.7265625" style="21" customWidth="1"/>
    <col min="4" max="4" width="13.7265625" style="23" customWidth="1"/>
    <col min="5" max="5" width="3.7265625" style="23" customWidth="1"/>
    <col min="6" max="6" width="13.7265625" style="21" customWidth="1"/>
    <col min="7" max="7" width="3.7265625" style="21" customWidth="1"/>
    <col min="8" max="8" width="13.7265625" style="21" customWidth="1"/>
    <col min="9" max="9" width="3.7265625" style="21" customWidth="1"/>
    <col min="10" max="10" width="13.7265625" style="21" customWidth="1"/>
    <col min="11" max="16384" width="9.1796875" style="21"/>
  </cols>
  <sheetData>
    <row r="2" spans="1:11" s="14" customFormat="1" ht="20">
      <c r="B2" s="115" t="s">
        <v>788</v>
      </c>
      <c r="D2" s="212"/>
      <c r="E2" s="212"/>
      <c r="K2" s="179"/>
    </row>
    <row r="3" spans="1:11" ht="15.5">
      <c r="A3" s="32"/>
    </row>
    <row r="4" spans="1:11" ht="15.5">
      <c r="A4" s="9"/>
      <c r="B4" s="9"/>
      <c r="C4" s="9"/>
      <c r="D4" s="41" t="s">
        <v>5</v>
      </c>
      <c r="E4" s="41"/>
      <c r="F4" s="41" t="s">
        <v>3</v>
      </c>
      <c r="G4" s="19"/>
      <c r="I4" s="19"/>
      <c r="J4" s="41" t="s">
        <v>3</v>
      </c>
    </row>
    <row r="5" spans="1:11" s="369" customFormat="1" ht="31">
      <c r="A5" s="296"/>
      <c r="B5" s="296"/>
      <c r="C5" s="296"/>
      <c r="D5" s="213" t="s">
        <v>6</v>
      </c>
      <c r="E5" s="79"/>
      <c r="F5" s="213" t="s">
        <v>6</v>
      </c>
      <c r="G5" s="79"/>
      <c r="H5" s="368" t="s">
        <v>7</v>
      </c>
      <c r="I5" s="79"/>
      <c r="J5" s="213" t="s">
        <v>43</v>
      </c>
    </row>
    <row r="6" spans="1:11" ht="15.5">
      <c r="A6" s="9"/>
      <c r="B6" s="9"/>
      <c r="C6" s="9"/>
      <c r="D6" s="42" t="s">
        <v>9</v>
      </c>
      <c r="E6" s="371"/>
      <c r="F6" s="42" t="s">
        <v>9</v>
      </c>
      <c r="G6" s="371"/>
      <c r="H6" s="42" t="s">
        <v>9</v>
      </c>
      <c r="I6" s="371"/>
      <c r="J6" s="42" t="s">
        <v>9</v>
      </c>
    </row>
    <row r="7" spans="1:11" ht="15.5">
      <c r="A7" s="9"/>
      <c r="B7" s="9"/>
      <c r="C7" s="9"/>
      <c r="D7" s="372"/>
      <c r="E7" s="372"/>
      <c r="F7" s="372"/>
      <c r="G7" s="372"/>
      <c r="H7" s="372"/>
      <c r="I7" s="372"/>
      <c r="J7" s="372"/>
    </row>
    <row r="8" spans="1:11" ht="15.5">
      <c r="A8" s="9"/>
      <c r="B8" s="527" t="s">
        <v>789</v>
      </c>
      <c r="C8" s="527"/>
      <c r="D8" s="373"/>
      <c r="E8" s="373"/>
      <c r="F8" s="373"/>
      <c r="G8" s="88"/>
      <c r="H8" s="374"/>
      <c r="I8" s="88"/>
      <c r="J8" s="88"/>
    </row>
    <row r="9" spans="1:11" s="14" customFormat="1" ht="15.5">
      <c r="A9" s="39"/>
      <c r="B9" s="296" t="s">
        <v>790</v>
      </c>
      <c r="C9" s="370"/>
      <c r="D9" s="160">
        <v>67.2</v>
      </c>
      <c r="E9" s="160"/>
      <c r="F9" s="160">
        <v>69.5</v>
      </c>
      <c r="G9" s="39"/>
      <c r="H9" s="40">
        <v>0</v>
      </c>
      <c r="I9" s="39"/>
      <c r="J9" s="40">
        <f>F9+H9</f>
        <v>69.5</v>
      </c>
    </row>
    <row r="10" spans="1:11" s="14" customFormat="1" ht="15.5">
      <c r="A10" s="39"/>
      <c r="B10" s="296" t="s">
        <v>791</v>
      </c>
      <c r="C10" s="370"/>
      <c r="D10" s="160">
        <v>222.2</v>
      </c>
      <c r="E10" s="160"/>
      <c r="F10" s="475" t="s">
        <v>686</v>
      </c>
      <c r="G10" s="39"/>
      <c r="H10" s="40"/>
      <c r="I10" s="39"/>
      <c r="J10" s="40">
        <v>0</v>
      </c>
    </row>
    <row r="11" spans="1:11" s="14" customFormat="1" ht="15.5">
      <c r="A11" s="39"/>
      <c r="B11" s="296" t="s">
        <v>792</v>
      </c>
      <c r="C11" s="370"/>
      <c r="D11" s="160">
        <v>260.19</v>
      </c>
      <c r="E11" s="160"/>
      <c r="F11" s="475" t="s">
        <v>686</v>
      </c>
      <c r="G11" s="39"/>
      <c r="H11" s="40"/>
      <c r="I11" s="39"/>
      <c r="J11" s="40">
        <v>0</v>
      </c>
    </row>
    <row r="12" spans="1:11" s="14" customFormat="1" ht="15.5">
      <c r="A12" s="39"/>
      <c r="B12" s="296" t="s">
        <v>793</v>
      </c>
      <c r="C12" s="370"/>
      <c r="D12" s="160">
        <v>293.33</v>
      </c>
      <c r="E12" s="160"/>
      <c r="F12" s="475" t="s">
        <v>686</v>
      </c>
      <c r="G12" s="39"/>
      <c r="H12" s="40"/>
      <c r="I12" s="39"/>
      <c r="J12" s="40">
        <v>0</v>
      </c>
    </row>
    <row r="13" spans="1:11" ht="15.5">
      <c r="A13" s="9"/>
      <c r="B13" s="9"/>
      <c r="C13" s="9"/>
      <c r="D13" s="9"/>
      <c r="E13" s="31"/>
      <c r="F13" s="9"/>
      <c r="G13" s="9"/>
      <c r="H13" s="9"/>
      <c r="I13" s="9"/>
      <c r="J13" s="9"/>
    </row>
    <row r="14" spans="1:11" ht="15.5">
      <c r="B14" s="32" t="s">
        <v>794</v>
      </c>
      <c r="C14" s="9"/>
      <c r="D14" s="9"/>
      <c r="E14" s="31"/>
      <c r="F14" s="9"/>
      <c r="G14" s="9"/>
      <c r="H14" s="9"/>
      <c r="I14" s="9"/>
      <c r="J14" s="9"/>
    </row>
    <row r="15" spans="1:11" ht="15.5">
      <c r="B15" s="169" t="s">
        <v>795</v>
      </c>
      <c r="C15" s="9"/>
      <c r="D15" s="160">
        <v>938</v>
      </c>
      <c r="E15" s="31"/>
      <c r="F15" s="160">
        <v>985</v>
      </c>
      <c r="G15" s="9"/>
      <c r="H15" s="9"/>
      <c r="I15" s="9"/>
      <c r="J15" s="375"/>
    </row>
    <row r="16" spans="1:11" ht="31">
      <c r="A16" s="9"/>
      <c r="B16" s="295" t="s">
        <v>796</v>
      </c>
      <c r="C16" s="9"/>
      <c r="D16" s="160">
        <v>36</v>
      </c>
      <c r="E16" s="31"/>
      <c r="F16" s="160">
        <v>38</v>
      </c>
      <c r="G16" s="9"/>
      <c r="H16" s="9"/>
      <c r="I16" s="9"/>
      <c r="J16" s="375"/>
    </row>
    <row r="17" spans="1:14" s="9" customFormat="1" ht="15.5">
      <c r="B17" s="83"/>
      <c r="C17" s="31"/>
      <c r="E17" s="31"/>
    </row>
    <row r="18" spans="1:14" s="9" customFormat="1" ht="15.5">
      <c r="B18" s="84" t="s">
        <v>797</v>
      </c>
      <c r="C18" s="31"/>
      <c r="E18" s="31"/>
    </row>
    <row r="19" spans="1:14" s="9" customFormat="1" ht="15.5">
      <c r="A19" s="32"/>
      <c r="B19" s="84"/>
      <c r="C19" s="31"/>
      <c r="E19" s="31"/>
    </row>
    <row r="20" spans="1:14" s="9" customFormat="1" ht="15.5">
      <c r="B20" s="32" t="s">
        <v>798</v>
      </c>
      <c r="C20" s="31"/>
      <c r="D20" s="31">
        <v>178</v>
      </c>
      <c r="E20" s="31"/>
      <c r="F20" s="31">
        <v>187</v>
      </c>
      <c r="H20" s="16">
        <v>0</v>
      </c>
      <c r="J20" s="31">
        <f t="shared" ref="J20" si="0">F20</f>
        <v>187</v>
      </c>
    </row>
    <row r="21" spans="1:14" ht="15.5">
      <c r="A21" s="9"/>
      <c r="B21" s="84"/>
      <c r="C21" s="84"/>
      <c r="D21" s="9"/>
      <c r="E21" s="31"/>
      <c r="F21" s="9"/>
      <c r="G21" s="9"/>
      <c r="H21" s="9"/>
      <c r="I21" s="9"/>
      <c r="J21" s="9"/>
      <c r="K21" s="31"/>
      <c r="L21" s="31"/>
      <c r="M21" s="9"/>
      <c r="N21" s="9"/>
    </row>
    <row r="22" spans="1:14" ht="15.5">
      <c r="B22" s="32" t="s">
        <v>799</v>
      </c>
      <c r="C22" s="214"/>
      <c r="D22" s="31">
        <v>392</v>
      </c>
      <c r="E22" s="215"/>
      <c r="F22" s="31">
        <v>412</v>
      </c>
      <c r="H22" s="16">
        <v>0</v>
      </c>
      <c r="I22" s="9"/>
      <c r="J22" s="31">
        <f t="shared" ref="J22" si="1">F22</f>
        <v>412</v>
      </c>
    </row>
    <row r="23" spans="1:14" ht="14">
      <c r="B23" s="146"/>
      <c r="C23" s="146"/>
      <c r="D23" s="215"/>
      <c r="E23" s="215"/>
    </row>
    <row r="24" spans="1:14" s="14" customFormat="1" ht="15.5">
      <c r="B24" s="49" t="s">
        <v>800</v>
      </c>
      <c r="D24" s="160" t="s">
        <v>801</v>
      </c>
      <c r="E24" s="433"/>
      <c r="F24" s="160">
        <v>5</v>
      </c>
      <c r="H24" s="40">
        <v>0</v>
      </c>
      <c r="I24" s="39"/>
      <c r="J24" s="160">
        <f t="shared" ref="J24" si="2">F24</f>
        <v>5</v>
      </c>
    </row>
  </sheetData>
  <mergeCells count="1">
    <mergeCell ref="B8:C8"/>
  </mergeCells>
  <phoneticPr fontId="2" type="noConversion"/>
  <printOptions horizontalCentered="1"/>
  <pageMargins left="0.74803149606299213" right="0.74803149606299213" top="0.98425196850393704" bottom="0.98425196850393704" header="0.51181102362204722" footer="0.51181102362204722"/>
  <pageSetup paperSize="9" scale="82" firstPageNumber="80" orientation="landscape" useFirstPageNumber="1" r:id="rId1"/>
  <headerFooter alignWithMargins="0">
    <oddFooter>&amp;C&amp;"Gill Sans MT Light,Regular"Page 12.22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5322A-F92E-4CEF-A516-93FAA4ACFF2E}">
  <sheetPr>
    <tabColor rgb="FF92D050"/>
    <pageSetUpPr fitToPage="1"/>
  </sheetPr>
  <dimension ref="B2:J23"/>
  <sheetViews>
    <sheetView showGridLines="0" topLeftCell="A13" zoomScale="90" zoomScaleNormal="90" zoomScaleSheetLayoutView="85" workbookViewId="0">
      <selection activeCell="F8" sqref="F8:F18"/>
    </sheetView>
  </sheetViews>
  <sheetFormatPr defaultColWidth="9.1796875" defaultRowHeight="15.5"/>
  <cols>
    <col min="1" max="1" width="9.1796875" style="332" customWidth="1"/>
    <col min="2" max="2" width="66.81640625" style="332" customWidth="1"/>
    <col min="3" max="3" width="3.7265625" style="332" customWidth="1"/>
    <col min="4" max="4" width="13.54296875" style="332" customWidth="1"/>
    <col min="5" max="5" width="3.54296875" style="332" customWidth="1"/>
    <col min="6" max="6" width="13.7265625" style="332" customWidth="1"/>
    <col min="7" max="7" width="3.7265625" style="22" customWidth="1"/>
    <col min="8" max="8" width="13.7265625" style="22" customWidth="1"/>
    <col min="9" max="9" width="3.7265625" style="332" customWidth="1"/>
    <col min="10" max="10" width="13.7265625" style="332" customWidth="1"/>
    <col min="11" max="16384" width="9.1796875" style="332"/>
  </cols>
  <sheetData>
    <row r="2" spans="2:10" s="337" customFormat="1" ht="18">
      <c r="B2" s="216" t="s">
        <v>525</v>
      </c>
      <c r="G2" s="90"/>
      <c r="H2" s="90"/>
    </row>
    <row r="3" spans="2:10">
      <c r="B3" s="352" t="s">
        <v>802</v>
      </c>
    </row>
    <row r="4" spans="2:10" s="22" customFormat="1">
      <c r="C4" s="344"/>
      <c r="D4" s="330" t="s">
        <v>5</v>
      </c>
      <c r="E4" s="330"/>
      <c r="F4" s="330" t="s">
        <v>3</v>
      </c>
      <c r="G4" s="331"/>
      <c r="H4" s="331"/>
      <c r="I4" s="331"/>
      <c r="J4" s="330" t="s">
        <v>3</v>
      </c>
    </row>
    <row r="5" spans="2:10" s="365" customFormat="1" ht="31">
      <c r="B5" s="362" t="s">
        <v>542</v>
      </c>
      <c r="C5" s="357"/>
      <c r="D5" s="367" t="s">
        <v>6</v>
      </c>
      <c r="E5" s="363"/>
      <c r="F5" s="367" t="s">
        <v>6</v>
      </c>
      <c r="G5" s="364"/>
      <c r="H5" s="368" t="s">
        <v>7</v>
      </c>
      <c r="I5" s="364"/>
      <c r="J5" s="368" t="s">
        <v>43</v>
      </c>
    </row>
    <row r="6" spans="2:10" s="22" customFormat="1">
      <c r="D6" s="127" t="s">
        <v>9</v>
      </c>
      <c r="E6" s="127"/>
      <c r="F6" s="127" t="s">
        <v>9</v>
      </c>
      <c r="G6" s="127"/>
      <c r="H6" s="127" t="s">
        <v>9</v>
      </c>
      <c r="I6" s="127"/>
      <c r="J6" s="127" t="s">
        <v>9</v>
      </c>
    </row>
    <row r="7" spans="2:10" s="108" customFormat="1" ht="19" customHeight="1">
      <c r="B7" s="345" t="s">
        <v>803</v>
      </c>
      <c r="C7" s="217"/>
      <c r="G7" s="22"/>
      <c r="H7" s="22"/>
    </row>
    <row r="8" spans="2:10" s="22" customFormat="1" ht="20.25" customHeight="1">
      <c r="B8" s="346" t="s">
        <v>804</v>
      </c>
      <c r="C8" s="25"/>
      <c r="D8" s="334">
        <v>1000</v>
      </c>
      <c r="E8" s="334"/>
      <c r="F8" s="334">
        <v>1000</v>
      </c>
      <c r="H8" s="93" t="s">
        <v>27</v>
      </c>
      <c r="I8" s="334"/>
      <c r="J8" s="334">
        <f>+F8</f>
        <v>1000</v>
      </c>
    </row>
    <row r="9" spans="2:10" s="22" customFormat="1" ht="20.25" customHeight="1">
      <c r="B9" s="347" t="s">
        <v>805</v>
      </c>
      <c r="C9" s="25"/>
      <c r="D9" s="334">
        <v>2000</v>
      </c>
      <c r="E9" s="334"/>
      <c r="F9" s="334">
        <v>2000</v>
      </c>
      <c r="H9" s="93" t="s">
        <v>27</v>
      </c>
      <c r="I9" s="334"/>
      <c r="J9" s="334">
        <f t="shared" ref="J9:J18" si="0">+F9</f>
        <v>2000</v>
      </c>
    </row>
    <row r="10" spans="2:10" s="22" customFormat="1" ht="20.25" customHeight="1">
      <c r="B10" s="347" t="s">
        <v>806</v>
      </c>
      <c r="C10" s="25"/>
      <c r="D10" s="334">
        <v>4000</v>
      </c>
      <c r="E10" s="334"/>
      <c r="F10" s="334">
        <v>4000</v>
      </c>
      <c r="H10" s="93" t="s">
        <v>27</v>
      </c>
      <c r="I10" s="334"/>
      <c r="J10" s="334">
        <f t="shared" si="0"/>
        <v>4000</v>
      </c>
    </row>
    <row r="11" spans="2:10" s="22" customFormat="1" ht="20.25" customHeight="1">
      <c r="B11" s="347" t="s">
        <v>807</v>
      </c>
      <c r="C11" s="25"/>
      <c r="D11" s="334">
        <v>8000</v>
      </c>
      <c r="E11" s="334"/>
      <c r="F11" s="334">
        <v>8000</v>
      </c>
      <c r="H11" s="93" t="s">
        <v>27</v>
      </c>
      <c r="I11" s="334"/>
      <c r="J11" s="334">
        <f t="shared" si="0"/>
        <v>8000</v>
      </c>
    </row>
    <row r="12" spans="2:10" s="22" customFormat="1" ht="20.25" customHeight="1">
      <c r="B12" s="347" t="s">
        <v>808</v>
      </c>
      <c r="C12" s="25"/>
      <c r="D12" s="334">
        <v>16000</v>
      </c>
      <c r="E12" s="334"/>
      <c r="F12" s="334">
        <v>16000</v>
      </c>
      <c r="H12" s="93" t="s">
        <v>27</v>
      </c>
      <c r="I12" s="334"/>
      <c r="J12" s="334">
        <f t="shared" si="0"/>
        <v>16000</v>
      </c>
    </row>
    <row r="13" spans="2:10" s="22" customFormat="1" ht="20.25" customHeight="1">
      <c r="B13" s="347" t="s">
        <v>809</v>
      </c>
      <c r="C13" s="335"/>
      <c r="D13" s="334">
        <v>24000</v>
      </c>
      <c r="E13" s="334"/>
      <c r="F13" s="334">
        <v>24000</v>
      </c>
      <c r="H13" s="93" t="s">
        <v>27</v>
      </c>
      <c r="I13" s="334"/>
      <c r="J13" s="334">
        <f t="shared" si="0"/>
        <v>24000</v>
      </c>
    </row>
    <row r="14" spans="2:10" s="22" customFormat="1" ht="20.25" customHeight="1">
      <c r="B14" s="347" t="s">
        <v>810</v>
      </c>
      <c r="D14" s="334">
        <v>32000</v>
      </c>
      <c r="E14" s="334"/>
      <c r="F14" s="334">
        <v>32000</v>
      </c>
      <c r="H14" s="93" t="s">
        <v>27</v>
      </c>
      <c r="I14" s="360"/>
      <c r="J14" s="334">
        <f t="shared" si="0"/>
        <v>32000</v>
      </c>
    </row>
    <row r="15" spans="2:10" ht="20.25" customHeight="1">
      <c r="B15" s="348" t="s">
        <v>811</v>
      </c>
      <c r="D15" s="334">
        <v>40000</v>
      </c>
      <c r="E15" s="334"/>
      <c r="F15" s="334">
        <v>40000</v>
      </c>
      <c r="H15" s="93" t="s">
        <v>27</v>
      </c>
      <c r="I15" s="335"/>
      <c r="J15" s="334">
        <f t="shared" si="0"/>
        <v>40000</v>
      </c>
    </row>
    <row r="16" spans="2:10" ht="20.25" customHeight="1">
      <c r="B16" s="348" t="s">
        <v>812</v>
      </c>
      <c r="D16" s="334">
        <v>48000</v>
      </c>
      <c r="E16" s="334"/>
      <c r="F16" s="334">
        <v>48000</v>
      </c>
      <c r="H16" s="93" t="s">
        <v>27</v>
      </c>
      <c r="I16" s="335"/>
      <c r="J16" s="334">
        <f t="shared" si="0"/>
        <v>48000</v>
      </c>
    </row>
    <row r="17" spans="2:10" ht="20.25" customHeight="1">
      <c r="B17" s="348" t="s">
        <v>813</v>
      </c>
      <c r="D17" s="334">
        <v>56000</v>
      </c>
      <c r="E17" s="334"/>
      <c r="F17" s="334">
        <v>56000</v>
      </c>
      <c r="H17" s="93" t="s">
        <v>27</v>
      </c>
      <c r="I17" s="335"/>
      <c r="J17" s="334">
        <f t="shared" si="0"/>
        <v>56000</v>
      </c>
    </row>
    <row r="18" spans="2:10" ht="20.25" customHeight="1">
      <c r="B18" s="348" t="s">
        <v>814</v>
      </c>
      <c r="D18" s="334">
        <v>64000</v>
      </c>
      <c r="E18" s="334"/>
      <c r="F18" s="334">
        <v>64000</v>
      </c>
      <c r="H18" s="93" t="s">
        <v>27</v>
      </c>
      <c r="I18" s="335"/>
      <c r="J18" s="334">
        <f t="shared" si="0"/>
        <v>64000</v>
      </c>
    </row>
    <row r="19" spans="2:10" ht="12.75" customHeight="1">
      <c r="B19" s="348"/>
      <c r="D19" s="334"/>
      <c r="E19" s="334"/>
      <c r="F19" s="334"/>
      <c r="H19" s="93"/>
      <c r="I19" s="335"/>
      <c r="J19" s="334"/>
    </row>
    <row r="20" spans="2:10" ht="46.5">
      <c r="B20" s="349" t="s">
        <v>815</v>
      </c>
      <c r="J20" s="350"/>
    </row>
    <row r="22" spans="2:10">
      <c r="B22" s="351" t="s">
        <v>816</v>
      </c>
    </row>
    <row r="23" spans="2:10">
      <c r="F23" s="22"/>
    </row>
  </sheetData>
  <printOptions horizontalCentered="1"/>
  <pageMargins left="0.74803149606299213" right="0.74803149606299213" top="0.98425196850393704" bottom="0.98425196850393704" header="0.51181102362204722" footer="0.51181102362204722"/>
  <pageSetup paperSize="9" scale="80" firstPageNumber="80" orientation="landscape" useFirstPageNumber="1" r:id="rId1"/>
  <headerFooter alignWithMargins="0">
    <oddFooter>&amp;C&amp;"Gill Sans MT Light,Regular"Page 12.8</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2:K39"/>
  <sheetViews>
    <sheetView showGridLines="0" topLeftCell="A2" zoomScale="85" zoomScaleNormal="100" zoomScaleSheetLayoutView="85" workbookViewId="0">
      <selection activeCell="B2" sqref="B2"/>
    </sheetView>
  </sheetViews>
  <sheetFormatPr defaultColWidth="9.1796875" defaultRowHeight="15.5"/>
  <cols>
    <col min="1" max="1" width="4.54296875" style="8" customWidth="1"/>
    <col min="2" max="2" width="86.54296875" style="8" customWidth="1"/>
    <col min="3" max="3" width="3.54296875" style="13" customWidth="1"/>
    <col min="4" max="4" width="14" style="8" customWidth="1"/>
    <col min="5" max="5" width="2.54296875" style="8" customWidth="1"/>
    <col min="6" max="6" width="14.1796875" style="8" customWidth="1"/>
    <col min="7" max="7" width="2.453125" style="8" customWidth="1"/>
    <col min="8" max="8" width="9" style="8" customWidth="1"/>
    <col min="9" max="9" width="2.26953125" style="8" customWidth="1"/>
    <col min="10" max="10" width="16.1796875" style="8" customWidth="1"/>
    <col min="11" max="11" width="2.453125" style="8" customWidth="1"/>
    <col min="12" max="16384" width="9.1796875" style="8"/>
  </cols>
  <sheetData>
    <row r="2" spans="1:11" ht="29.25" customHeight="1">
      <c r="B2" s="137" t="s">
        <v>512</v>
      </c>
    </row>
    <row r="4" spans="1:11" ht="18" customHeight="1">
      <c r="D4" s="95" t="s">
        <v>771</v>
      </c>
      <c r="E4" s="95"/>
      <c r="F4" s="95" t="s">
        <v>817</v>
      </c>
      <c r="G4" s="1"/>
      <c r="H4" s="1"/>
      <c r="I4" s="1"/>
      <c r="J4" s="95" t="s">
        <v>817</v>
      </c>
      <c r="K4" s="2"/>
    </row>
    <row r="5" spans="1:11" s="126" customFormat="1" ht="31">
      <c r="B5" s="138" t="s">
        <v>691</v>
      </c>
      <c r="C5" s="139"/>
      <c r="D5" s="130" t="s">
        <v>6</v>
      </c>
      <c r="E5" s="96"/>
      <c r="F5" s="130" t="s">
        <v>6</v>
      </c>
      <c r="G5" s="1"/>
      <c r="H5" s="128" t="s">
        <v>7</v>
      </c>
      <c r="I5" s="1"/>
      <c r="J5" s="128" t="s">
        <v>43</v>
      </c>
      <c r="K5" s="1"/>
    </row>
    <row r="6" spans="1:11">
      <c r="D6" s="129" t="s">
        <v>544</v>
      </c>
      <c r="E6" s="129"/>
      <c r="F6" s="129" t="s">
        <v>544</v>
      </c>
      <c r="G6" s="129"/>
      <c r="H6" s="129" t="s">
        <v>545</v>
      </c>
      <c r="I6" s="129"/>
      <c r="J6" s="129" t="s">
        <v>546</v>
      </c>
      <c r="K6" s="129"/>
    </row>
    <row r="7" spans="1:11">
      <c r="D7" s="129"/>
      <c r="E7" s="129"/>
      <c r="F7" s="129"/>
      <c r="G7" s="129"/>
      <c r="H7" s="129"/>
      <c r="I7" s="129"/>
      <c r="J7" s="129"/>
      <c r="K7" s="129"/>
    </row>
    <row r="8" spans="1:11">
      <c r="B8" s="140" t="s">
        <v>818</v>
      </c>
      <c r="F8" s="97"/>
      <c r="J8" s="5"/>
    </row>
    <row r="9" spans="1:11" ht="48.75" customHeight="1">
      <c r="B9" s="133" t="s">
        <v>819</v>
      </c>
      <c r="D9" s="8">
        <v>69.951599999999999</v>
      </c>
      <c r="F9" s="141"/>
      <c r="H9" s="8">
        <f>F9*0.2</f>
        <v>0</v>
      </c>
      <c r="J9" s="8">
        <f>H9+F9</f>
        <v>0</v>
      </c>
    </row>
    <row r="10" spans="1:11">
      <c r="B10" s="133"/>
      <c r="F10" s="141"/>
    </row>
    <row r="11" spans="1:11" ht="46.5" customHeight="1">
      <c r="A11" s="134"/>
      <c r="B11" s="528" t="s">
        <v>820</v>
      </c>
      <c r="C11" s="529"/>
      <c r="D11" s="529"/>
      <c r="E11" s="529"/>
      <c r="F11" s="529"/>
      <c r="G11" s="529"/>
      <c r="H11" s="529"/>
      <c r="I11" s="529"/>
      <c r="J11" s="529"/>
    </row>
    <row r="12" spans="1:11" ht="9" customHeight="1">
      <c r="A12" s="134"/>
      <c r="B12" s="135"/>
      <c r="F12" s="18"/>
      <c r="J12" s="5"/>
    </row>
    <row r="13" spans="1:11">
      <c r="A13" s="134"/>
      <c r="B13" s="136" t="s">
        <v>821</v>
      </c>
      <c r="F13" s="18"/>
      <c r="J13" s="5"/>
    </row>
    <row r="14" spans="1:11">
      <c r="A14" s="134"/>
      <c r="B14" s="136" t="s">
        <v>822</v>
      </c>
      <c r="F14" s="18"/>
      <c r="J14" s="5"/>
    </row>
    <row r="15" spans="1:11" ht="16.5" customHeight="1">
      <c r="A15" s="134"/>
      <c r="B15" s="136" t="s">
        <v>823</v>
      </c>
      <c r="F15" s="18"/>
      <c r="J15" s="5"/>
    </row>
    <row r="16" spans="1:11" ht="47.25" customHeight="1">
      <c r="A16" s="134"/>
      <c r="B16" s="530" t="s">
        <v>824</v>
      </c>
      <c r="C16" s="531"/>
      <c r="D16" s="531"/>
      <c r="E16" s="531"/>
      <c r="F16" s="531"/>
      <c r="G16" s="531"/>
      <c r="H16" s="531"/>
      <c r="I16" s="531"/>
      <c r="J16" s="531"/>
    </row>
    <row r="17" spans="1:10" ht="21.75" customHeight="1">
      <c r="A17" s="134"/>
      <c r="B17" s="135" t="s">
        <v>825</v>
      </c>
      <c r="F17" s="18"/>
      <c r="J17" s="5"/>
    </row>
    <row r="18" spans="1:10" s="126" customFormat="1" ht="16.5" customHeight="1">
      <c r="A18" s="117"/>
      <c r="B18" s="142" t="s">
        <v>826</v>
      </c>
      <c r="C18" s="139"/>
      <c r="D18" s="126">
        <v>69.951599999999999</v>
      </c>
      <c r="F18" s="143"/>
      <c r="H18" s="126">
        <f>F18*0.2</f>
        <v>0</v>
      </c>
      <c r="J18" s="126">
        <f>F18+H18</f>
        <v>0</v>
      </c>
    </row>
    <row r="19" spans="1:10" ht="9.75" customHeight="1">
      <c r="F19" s="141"/>
    </row>
    <row r="20" spans="1:10" ht="20.25" customHeight="1">
      <c r="B20" s="140" t="s">
        <v>827</v>
      </c>
      <c r="D20" s="8">
        <v>69.951599999999999</v>
      </c>
      <c r="F20" s="141"/>
      <c r="H20" s="8">
        <f>F20*0.2</f>
        <v>0</v>
      </c>
      <c r="J20" s="8">
        <f>F20+H20</f>
        <v>0</v>
      </c>
    </row>
    <row r="21" spans="1:10">
      <c r="F21" s="18"/>
      <c r="J21" s="5"/>
    </row>
    <row r="22" spans="1:10">
      <c r="A22" s="17"/>
      <c r="F22" s="18"/>
    </row>
    <row r="32" spans="1:10">
      <c r="G32" s="8">
        <v>20.91</v>
      </c>
    </row>
    <row r="33" spans="7:7">
      <c r="G33" s="8">
        <v>29.11</v>
      </c>
    </row>
    <row r="34" spans="7:7">
      <c r="G34" s="8">
        <v>3.08</v>
      </c>
    </row>
    <row r="36" spans="7:7">
      <c r="G36" s="8">
        <v>21.83</v>
      </c>
    </row>
    <row r="37" spans="7:7">
      <c r="G37" s="8">
        <v>29.57</v>
      </c>
    </row>
    <row r="38" spans="7:7">
      <c r="G38" s="8">
        <v>3.08</v>
      </c>
    </row>
    <row r="39" spans="7:7">
      <c r="G39" s="8">
        <v>326.23</v>
      </c>
    </row>
  </sheetData>
  <mergeCells count="2">
    <mergeCell ref="B11:J11"/>
    <mergeCell ref="B16:J16"/>
  </mergeCells>
  <phoneticPr fontId="2" type="noConversion"/>
  <printOptions horizontalCentered="1"/>
  <pageMargins left="0.59055118110236227" right="0.59055118110236227" top="0.78740157480314965" bottom="0.78740157480314965" header="0.51181102362204722" footer="0.51181102362204722"/>
  <pageSetup paperSize="9" scale="79" firstPageNumber="80" orientation="landscape" useFirstPageNumber="1" r:id="rId1"/>
  <headerFooter alignWithMargins="0">
    <oddFooter>&amp;C&amp;"Gill Sans MT Light,Regular"Page 12.19</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A16F1-BC3A-4B12-AA98-4EDA985E63B1}">
  <sheetPr>
    <tabColor rgb="FF92D050"/>
  </sheetPr>
  <dimension ref="A1:F145"/>
  <sheetViews>
    <sheetView showGridLines="0" topLeftCell="A13" zoomScaleNormal="100" workbookViewId="0">
      <selection activeCell="D79" sqref="D79:F79"/>
    </sheetView>
  </sheetViews>
  <sheetFormatPr defaultRowHeight="12.5"/>
  <cols>
    <col min="1" max="1" width="38.26953125" customWidth="1"/>
    <col min="2" max="2" width="28.54296875" style="262" hidden="1" customWidth="1"/>
    <col min="3" max="3" width="35.7265625" style="262" customWidth="1"/>
    <col min="4" max="6" width="16.7265625" customWidth="1"/>
  </cols>
  <sheetData>
    <row r="1" spans="1:6" ht="13" thickBot="1"/>
    <row r="2" spans="1:6" ht="15.5" thickTop="1" thickBot="1">
      <c r="A2" s="551" t="s">
        <v>828</v>
      </c>
      <c r="B2" s="553" t="s">
        <v>829</v>
      </c>
      <c r="C2" s="554"/>
      <c r="D2" s="556" t="s">
        <v>830</v>
      </c>
      <c r="E2" s="553" t="s">
        <v>831</v>
      </c>
      <c r="F2" s="555"/>
    </row>
    <row r="3" spans="1:6" ht="16" thickBot="1">
      <c r="A3" s="552"/>
      <c r="B3" s="238" t="s">
        <v>832</v>
      </c>
      <c r="C3" s="270" t="s">
        <v>833</v>
      </c>
      <c r="D3" s="557"/>
      <c r="E3" s="293" t="s">
        <v>5</v>
      </c>
      <c r="F3" s="293" t="s">
        <v>3</v>
      </c>
    </row>
    <row r="4" spans="1:6" ht="15" thickTop="1" thickBot="1">
      <c r="A4" s="239" t="s">
        <v>834</v>
      </c>
      <c r="B4" s="263" t="s">
        <v>835</v>
      </c>
      <c r="C4" s="271" t="s">
        <v>835</v>
      </c>
      <c r="D4" s="283" t="s">
        <v>836</v>
      </c>
      <c r="E4" s="242" t="s">
        <v>719</v>
      </c>
      <c r="F4" s="242" t="s">
        <v>719</v>
      </c>
    </row>
    <row r="5" spans="1:6" ht="14.5" thickBot="1">
      <c r="A5" s="239" t="s">
        <v>837</v>
      </c>
      <c r="B5" s="263" t="s">
        <v>838</v>
      </c>
      <c r="C5" s="272" t="s">
        <v>839</v>
      </c>
      <c r="D5" s="284" t="s">
        <v>840</v>
      </c>
      <c r="E5" s="243">
        <v>2.004</v>
      </c>
      <c r="F5" s="243">
        <v>2.004</v>
      </c>
    </row>
    <row r="6" spans="1:6" s="15" customFormat="1" ht="14.5" thickBot="1">
      <c r="A6" s="240"/>
      <c r="B6" s="264"/>
      <c r="C6" s="272" t="s">
        <v>841</v>
      </c>
      <c r="D6" s="284" t="s">
        <v>842</v>
      </c>
      <c r="E6" s="243">
        <v>3</v>
      </c>
      <c r="F6" s="243">
        <v>3</v>
      </c>
    </row>
    <row r="7" spans="1:6" s="15" customFormat="1" ht="14.5" thickBot="1">
      <c r="A7" s="240"/>
      <c r="B7" s="264"/>
      <c r="C7" s="273"/>
      <c r="D7" s="284" t="s">
        <v>843</v>
      </c>
      <c r="E7" s="243">
        <v>3.996</v>
      </c>
      <c r="F7" s="243">
        <v>3.996</v>
      </c>
    </row>
    <row r="8" spans="1:6" s="15" customFormat="1" ht="14.5" thickBot="1">
      <c r="A8" s="240"/>
      <c r="B8" s="264"/>
      <c r="C8" s="273"/>
      <c r="D8" s="284" t="s">
        <v>844</v>
      </c>
      <c r="E8" s="243">
        <v>5.0039999999999996</v>
      </c>
      <c r="F8" s="243">
        <v>5.0039999999999996</v>
      </c>
    </row>
    <row r="9" spans="1:6" ht="14.5" thickBot="1">
      <c r="A9" s="240"/>
      <c r="B9" s="264"/>
      <c r="C9" s="273"/>
      <c r="D9" s="284" t="s">
        <v>845</v>
      </c>
      <c r="E9" s="243">
        <v>6</v>
      </c>
      <c r="F9" s="243">
        <v>6</v>
      </c>
    </row>
    <row r="10" spans="1:6" ht="14.5" thickBot="1">
      <c r="A10" s="240"/>
      <c r="B10" s="265"/>
      <c r="C10" s="274"/>
      <c r="D10" s="285" t="s">
        <v>846</v>
      </c>
      <c r="E10" s="244">
        <v>6.9959999999999996</v>
      </c>
      <c r="F10" s="244">
        <v>6.9959999999999996</v>
      </c>
    </row>
    <row r="11" spans="1:6" ht="15" customHeight="1" thickTop="1" thickBot="1">
      <c r="A11" s="240"/>
      <c r="B11" s="436"/>
      <c r="C11" s="548" t="s">
        <v>847</v>
      </c>
      <c r="D11" s="284" t="s">
        <v>848</v>
      </c>
      <c r="E11" s="243">
        <v>1037</v>
      </c>
      <c r="F11" s="243">
        <v>1092</v>
      </c>
    </row>
    <row r="12" spans="1:6" ht="14.5" thickBot="1">
      <c r="A12" s="240"/>
      <c r="B12" s="438"/>
      <c r="C12" s="550"/>
      <c r="D12" s="285" t="s">
        <v>849</v>
      </c>
      <c r="E12" s="244">
        <v>105</v>
      </c>
      <c r="F12" s="244">
        <v>91</v>
      </c>
    </row>
    <row r="13" spans="1:6" ht="29" thickTop="1" thickBot="1">
      <c r="A13" s="241"/>
      <c r="B13" s="439" t="s">
        <v>850</v>
      </c>
      <c r="C13" s="439" t="s">
        <v>850</v>
      </c>
      <c r="D13" s="285"/>
      <c r="E13" s="244">
        <v>8</v>
      </c>
      <c r="F13" s="244">
        <v>8</v>
      </c>
    </row>
    <row r="14" spans="1:6" ht="13.5" thickTop="1" thickBot="1">
      <c r="A14" s="543"/>
      <c r="B14" s="536"/>
      <c r="C14" s="536"/>
      <c r="D14" s="536"/>
      <c r="E14" s="536"/>
      <c r="F14" s="542"/>
    </row>
    <row r="15" spans="1:6" ht="15" thickTop="1" thickBot="1">
      <c r="A15" s="245" t="s">
        <v>851</v>
      </c>
      <c r="B15" s="263" t="s">
        <v>852</v>
      </c>
      <c r="C15" s="271" t="s">
        <v>852</v>
      </c>
      <c r="D15" s="284" t="s">
        <v>836</v>
      </c>
      <c r="E15" s="242" t="s">
        <v>719</v>
      </c>
      <c r="F15" s="242" t="s">
        <v>719</v>
      </c>
    </row>
    <row r="16" spans="1:6" ht="14.5" thickBot="1">
      <c r="A16" s="246" t="s">
        <v>837</v>
      </c>
      <c r="B16" s="263" t="s">
        <v>839</v>
      </c>
      <c r="C16" s="272" t="s">
        <v>839</v>
      </c>
      <c r="D16" s="284" t="s">
        <v>840</v>
      </c>
      <c r="E16" s="243">
        <v>2.004</v>
      </c>
      <c r="F16" s="243">
        <v>2.004</v>
      </c>
    </row>
    <row r="17" spans="1:6" ht="14.5" thickBot="1">
      <c r="A17" s="247"/>
      <c r="B17" s="264"/>
      <c r="C17" s="273"/>
      <c r="D17" s="284" t="s">
        <v>842</v>
      </c>
      <c r="E17" s="243">
        <v>3</v>
      </c>
      <c r="F17" s="243">
        <v>3</v>
      </c>
    </row>
    <row r="18" spans="1:6" ht="14.5" thickBot="1">
      <c r="A18" s="247"/>
      <c r="B18" s="264"/>
      <c r="C18" s="273"/>
      <c r="D18" s="284" t="s">
        <v>843</v>
      </c>
      <c r="E18" s="243">
        <v>3.996</v>
      </c>
      <c r="F18" s="243">
        <v>3.996</v>
      </c>
    </row>
    <row r="19" spans="1:6" ht="14.5" thickBot="1">
      <c r="A19" s="247"/>
      <c r="B19" s="264"/>
      <c r="C19" s="273"/>
      <c r="D19" s="284" t="s">
        <v>844</v>
      </c>
      <c r="E19" s="243">
        <v>5.0039999999999996</v>
      </c>
      <c r="F19" s="243">
        <v>5.0039999999999996</v>
      </c>
    </row>
    <row r="20" spans="1:6" ht="14.5" thickBot="1">
      <c r="A20" s="247"/>
      <c r="B20" s="264"/>
      <c r="C20" s="273"/>
      <c r="D20" s="284" t="s">
        <v>845</v>
      </c>
      <c r="E20" s="243">
        <v>6</v>
      </c>
      <c r="F20" s="243">
        <v>6</v>
      </c>
    </row>
    <row r="21" spans="1:6" ht="15" thickTop="1" thickBot="1">
      <c r="A21" s="248"/>
      <c r="B21" s="265"/>
      <c r="C21" s="274"/>
      <c r="D21" s="285" t="s">
        <v>853</v>
      </c>
      <c r="E21" s="244">
        <v>6.9959999999999996</v>
      </c>
      <c r="F21" s="244">
        <v>6.9959999999999996</v>
      </c>
    </row>
    <row r="22" spans="1:6" ht="15" thickTop="1" thickBot="1">
      <c r="A22" s="239" t="s">
        <v>854</v>
      </c>
      <c r="B22" s="263" t="s">
        <v>835</v>
      </c>
      <c r="C22" s="271" t="s">
        <v>835</v>
      </c>
      <c r="D22" s="284" t="s">
        <v>836</v>
      </c>
      <c r="E22" s="242" t="s">
        <v>719</v>
      </c>
      <c r="F22" s="242" t="s">
        <v>719</v>
      </c>
    </row>
    <row r="23" spans="1:6" ht="14.5" thickBot="1">
      <c r="A23" s="239" t="s">
        <v>837</v>
      </c>
      <c r="B23" s="263" t="s">
        <v>839</v>
      </c>
      <c r="C23" s="272" t="s">
        <v>839</v>
      </c>
      <c r="D23" s="284" t="s">
        <v>840</v>
      </c>
      <c r="E23" s="243">
        <v>1.5</v>
      </c>
      <c r="F23" s="243">
        <v>1.5</v>
      </c>
    </row>
    <row r="24" spans="1:6" ht="14.5" thickBot="1">
      <c r="A24" s="240"/>
      <c r="B24" s="264"/>
      <c r="C24" s="273"/>
      <c r="D24" s="284" t="s">
        <v>842</v>
      </c>
      <c r="E24" s="243">
        <v>2.004</v>
      </c>
      <c r="F24" s="243">
        <v>2.004</v>
      </c>
    </row>
    <row r="25" spans="1:6" ht="14.5" thickBot="1">
      <c r="A25" s="240"/>
      <c r="B25" s="264"/>
      <c r="C25" s="273"/>
      <c r="D25" s="284" t="s">
        <v>843</v>
      </c>
      <c r="E25" s="243">
        <v>3</v>
      </c>
      <c r="F25" s="243">
        <v>3</v>
      </c>
    </row>
    <row r="26" spans="1:6" ht="14.5" thickBot="1">
      <c r="A26" s="240"/>
      <c r="B26" s="264"/>
      <c r="C26" s="273"/>
      <c r="D26" s="284" t="s">
        <v>844</v>
      </c>
      <c r="E26" s="243">
        <v>3.504</v>
      </c>
      <c r="F26" s="243">
        <v>3.504</v>
      </c>
    </row>
    <row r="27" spans="1:6" ht="14.5" thickBot="1">
      <c r="A27" s="240"/>
      <c r="B27" s="264"/>
      <c r="C27" s="273"/>
      <c r="D27" s="284" t="s">
        <v>845</v>
      </c>
      <c r="E27" s="243">
        <v>3.996</v>
      </c>
      <c r="F27" s="243">
        <v>3.996</v>
      </c>
    </row>
    <row r="28" spans="1:6" ht="14.5" thickBot="1">
      <c r="A28" s="240"/>
      <c r="B28" s="265"/>
      <c r="C28" s="274"/>
      <c r="D28" s="285" t="s">
        <v>853</v>
      </c>
      <c r="E28" s="244">
        <v>5.0039999999999996</v>
      </c>
      <c r="F28" s="244">
        <v>5.0039999999999996</v>
      </c>
    </row>
    <row r="29" spans="1:6" ht="15" customHeight="1" thickTop="1" thickBot="1">
      <c r="A29" s="240"/>
      <c r="B29" s="436"/>
      <c r="C29" s="548" t="s">
        <v>855</v>
      </c>
      <c r="D29" s="284" t="s">
        <v>848</v>
      </c>
      <c r="E29" s="243">
        <v>1037</v>
      </c>
      <c r="F29" s="243">
        <v>780</v>
      </c>
    </row>
    <row r="30" spans="1:6" ht="14.5" hidden="1" customHeight="1" thickBot="1">
      <c r="A30" s="240"/>
      <c r="B30" s="437"/>
      <c r="C30" s="549"/>
      <c r="D30" s="284" t="s">
        <v>856</v>
      </c>
      <c r="E30" s="243"/>
      <c r="F30" s="243"/>
    </row>
    <row r="31" spans="1:6" ht="14.5" thickBot="1">
      <c r="A31" s="240"/>
      <c r="B31" s="438"/>
      <c r="C31" s="550"/>
      <c r="D31" s="285" t="s">
        <v>849</v>
      </c>
      <c r="E31" s="244">
        <v>105</v>
      </c>
      <c r="F31" s="244">
        <v>65</v>
      </c>
    </row>
    <row r="32" spans="1:6" ht="13.5" thickTop="1" thickBot="1">
      <c r="A32" s="564"/>
      <c r="B32" s="565"/>
      <c r="C32" s="565"/>
      <c r="D32" s="565"/>
      <c r="E32" s="565"/>
      <c r="F32" s="566"/>
    </row>
    <row r="33" spans="1:6" ht="15" thickTop="1" thickBot="1">
      <c r="A33" s="239" t="s">
        <v>857</v>
      </c>
      <c r="B33" s="266" t="s">
        <v>835</v>
      </c>
      <c r="C33" s="275" t="s">
        <v>835</v>
      </c>
      <c r="D33" s="286" t="s">
        <v>836</v>
      </c>
      <c r="E33" s="249" t="s">
        <v>719</v>
      </c>
      <c r="F33" s="249" t="s">
        <v>719</v>
      </c>
    </row>
    <row r="34" spans="1:6" ht="14.5" thickBot="1">
      <c r="A34" s="239" t="s">
        <v>837</v>
      </c>
      <c r="B34" s="266" t="s">
        <v>839</v>
      </c>
      <c r="C34" s="276" t="s">
        <v>839</v>
      </c>
      <c r="D34" s="286" t="s">
        <v>840</v>
      </c>
      <c r="E34" s="250">
        <v>2</v>
      </c>
      <c r="F34" s="250">
        <v>2</v>
      </c>
    </row>
    <row r="35" spans="1:6" ht="13" thickBot="1">
      <c r="A35" s="240"/>
      <c r="B35" s="264"/>
      <c r="C35" s="273"/>
      <c r="D35" s="286" t="s">
        <v>842</v>
      </c>
      <c r="E35" s="250">
        <v>3</v>
      </c>
      <c r="F35" s="250">
        <v>3</v>
      </c>
    </row>
    <row r="36" spans="1:6" ht="13" hidden="1" thickBot="1">
      <c r="A36" s="240"/>
      <c r="B36" s="264"/>
      <c r="C36" s="273"/>
      <c r="D36" s="286" t="s">
        <v>843</v>
      </c>
      <c r="E36" s="250"/>
      <c r="F36" s="250"/>
    </row>
    <row r="37" spans="1:6" ht="13" hidden="1" thickBot="1">
      <c r="A37" s="240"/>
      <c r="B37" s="264"/>
      <c r="C37" s="273"/>
      <c r="D37" s="286" t="s">
        <v>845</v>
      </c>
      <c r="E37" s="250"/>
      <c r="F37" s="250"/>
    </row>
    <row r="38" spans="1:6" ht="14.5" hidden="1" thickBot="1">
      <c r="A38" s="240"/>
      <c r="B38" s="265"/>
      <c r="C38" s="274"/>
      <c r="D38" s="285" t="s">
        <v>853</v>
      </c>
      <c r="E38" s="251"/>
      <c r="F38" s="251"/>
    </row>
    <row r="39" spans="1:6" ht="13.5" hidden="1" thickTop="1" thickBot="1">
      <c r="A39" s="240"/>
      <c r="B39" s="558" t="s">
        <v>858</v>
      </c>
      <c r="C39" s="559"/>
      <c r="D39" s="286" t="s">
        <v>848</v>
      </c>
      <c r="E39" s="250">
        <v>899.85</v>
      </c>
      <c r="F39" s="250"/>
    </row>
    <row r="40" spans="1:6" ht="13" hidden="1" thickBot="1">
      <c r="A40" s="240"/>
      <c r="B40" s="560"/>
      <c r="C40" s="561"/>
      <c r="D40" s="286" t="s">
        <v>856</v>
      </c>
      <c r="E40" s="250">
        <v>449.40000000000003</v>
      </c>
      <c r="F40" s="250"/>
    </row>
    <row r="41" spans="1:6" ht="13" hidden="1" thickBot="1">
      <c r="A41" s="240"/>
      <c r="B41" s="560"/>
      <c r="C41" s="561"/>
      <c r="D41" s="286" t="s">
        <v>859</v>
      </c>
      <c r="E41" s="250">
        <v>268.8</v>
      </c>
      <c r="F41" s="250"/>
    </row>
    <row r="42" spans="1:6" ht="13" hidden="1" thickBot="1">
      <c r="A42" s="240"/>
      <c r="B42" s="562"/>
      <c r="C42" s="563"/>
      <c r="D42" s="287" t="s">
        <v>849</v>
      </c>
      <c r="E42" s="251">
        <v>90.3</v>
      </c>
      <c r="F42" s="251"/>
    </row>
    <row r="43" spans="1:6" ht="13.5" hidden="1" thickTop="1" thickBot="1">
      <c r="A43" s="240"/>
      <c r="B43" s="558" t="s">
        <v>860</v>
      </c>
      <c r="C43" s="559"/>
      <c r="D43" s="286" t="s">
        <v>848</v>
      </c>
      <c r="E43" s="250">
        <v>750.75</v>
      </c>
      <c r="F43" s="250"/>
    </row>
    <row r="44" spans="1:6" ht="13" hidden="1" thickBot="1">
      <c r="A44" s="240"/>
      <c r="B44" s="560"/>
      <c r="C44" s="561"/>
      <c r="D44" s="286" t="s">
        <v>859</v>
      </c>
      <c r="E44" s="250">
        <v>223.65</v>
      </c>
      <c r="F44" s="250"/>
    </row>
    <row r="45" spans="1:6" ht="13" hidden="1" thickBot="1">
      <c r="A45" s="240"/>
      <c r="B45" s="562"/>
      <c r="C45" s="563"/>
      <c r="D45" s="287" t="s">
        <v>849</v>
      </c>
      <c r="E45" s="251">
        <v>75.600000000000009</v>
      </c>
      <c r="F45" s="251"/>
    </row>
    <row r="46" spans="1:6" ht="13.5" hidden="1" thickTop="1" thickBot="1">
      <c r="A46" s="240"/>
      <c r="B46" s="558" t="s">
        <v>861</v>
      </c>
      <c r="C46" s="559"/>
      <c r="D46" s="286" t="s">
        <v>862</v>
      </c>
      <c r="E46" s="250">
        <v>450.45000000000005</v>
      </c>
      <c r="F46" s="250"/>
    </row>
    <row r="47" spans="1:6" ht="13" hidden="1" thickBot="1">
      <c r="A47" s="240"/>
      <c r="B47" s="562"/>
      <c r="C47" s="563"/>
      <c r="D47" s="287" t="s">
        <v>863</v>
      </c>
      <c r="E47" s="251">
        <v>375.90000000000003</v>
      </c>
      <c r="F47" s="251"/>
    </row>
    <row r="48" spans="1:6" ht="13.5" thickTop="1" thickBot="1">
      <c r="A48" s="241"/>
      <c r="B48" s="442" t="s">
        <v>864</v>
      </c>
      <c r="C48" s="442" t="s">
        <v>864</v>
      </c>
      <c r="D48" s="287"/>
      <c r="E48" s="251">
        <v>55</v>
      </c>
      <c r="F48" s="251">
        <v>55</v>
      </c>
    </row>
    <row r="49" spans="1:6" ht="16.5" thickTop="1" thickBot="1">
      <c r="A49" s="252" t="s">
        <v>865</v>
      </c>
      <c r="B49" s="263" t="s">
        <v>835</v>
      </c>
      <c r="C49" s="271" t="s">
        <v>835</v>
      </c>
      <c r="D49" s="284" t="s">
        <v>836</v>
      </c>
      <c r="E49" s="242" t="s">
        <v>719</v>
      </c>
      <c r="F49" s="242" t="s">
        <v>719</v>
      </c>
    </row>
    <row r="50" spans="1:6" ht="16" thickBot="1">
      <c r="A50" s="252" t="s">
        <v>837</v>
      </c>
      <c r="B50" s="263" t="s">
        <v>839</v>
      </c>
      <c r="C50" s="272" t="s">
        <v>839</v>
      </c>
      <c r="D50" s="284" t="s">
        <v>840</v>
      </c>
      <c r="E50" s="243">
        <v>2.004</v>
      </c>
      <c r="F50" s="243">
        <v>2.004</v>
      </c>
    </row>
    <row r="51" spans="1:6" ht="14.5" thickBot="1">
      <c r="A51" s="240"/>
      <c r="B51" s="264"/>
      <c r="C51" s="273"/>
      <c r="D51" s="284" t="s">
        <v>842</v>
      </c>
      <c r="E51" s="243">
        <v>3</v>
      </c>
      <c r="F51" s="243">
        <v>3</v>
      </c>
    </row>
    <row r="52" spans="1:6" ht="14.5" thickBot="1">
      <c r="A52" s="240"/>
      <c r="B52" s="264"/>
      <c r="C52" s="273"/>
      <c r="D52" s="284" t="s">
        <v>843</v>
      </c>
      <c r="E52" s="243">
        <v>3.996</v>
      </c>
      <c r="F52" s="243">
        <v>3.996</v>
      </c>
    </row>
    <row r="53" spans="1:6" ht="14.5" thickBot="1">
      <c r="A53" s="240"/>
      <c r="B53" s="264"/>
      <c r="C53" s="273"/>
      <c r="D53" s="284" t="s">
        <v>844</v>
      </c>
      <c r="E53" s="243">
        <v>5.0039999999999996</v>
      </c>
      <c r="F53" s="243">
        <v>5.0039999999999996</v>
      </c>
    </row>
    <row r="54" spans="1:6" ht="14.5" thickBot="1">
      <c r="A54" s="240"/>
      <c r="B54" s="264"/>
      <c r="C54" s="273"/>
      <c r="D54" s="284" t="s">
        <v>845</v>
      </c>
      <c r="E54" s="243">
        <v>6</v>
      </c>
      <c r="F54" s="243">
        <v>6</v>
      </c>
    </row>
    <row r="55" spans="1:6" ht="14.5" thickBot="1">
      <c r="A55" s="240"/>
      <c r="B55" s="265"/>
      <c r="C55" s="274"/>
      <c r="D55" s="285" t="s">
        <v>853</v>
      </c>
      <c r="E55" s="244">
        <v>6.9959999999999996</v>
      </c>
      <c r="F55" s="244">
        <v>6.9959999999999996</v>
      </c>
    </row>
    <row r="56" spans="1:6" ht="15" customHeight="1" thickTop="1" thickBot="1">
      <c r="A56" s="240"/>
      <c r="B56" s="436"/>
      <c r="C56" s="548" t="s">
        <v>855</v>
      </c>
      <c r="D56" s="284" t="s">
        <v>848</v>
      </c>
      <c r="E56" s="243">
        <v>1037</v>
      </c>
      <c r="F56" s="243">
        <v>1092</v>
      </c>
    </row>
    <row r="57" spans="1:6" ht="14.5" hidden="1" customHeight="1" thickBot="1">
      <c r="A57" s="240"/>
      <c r="B57" s="437"/>
      <c r="C57" s="549"/>
      <c r="D57" s="284" t="s">
        <v>856</v>
      </c>
      <c r="E57" s="243"/>
      <c r="F57" s="243"/>
    </row>
    <row r="58" spans="1:6" ht="14.5" thickBot="1">
      <c r="A58" s="240"/>
      <c r="B58" s="438"/>
      <c r="C58" s="550"/>
      <c r="D58" s="285" t="s">
        <v>849</v>
      </c>
      <c r="E58" s="244">
        <v>105</v>
      </c>
      <c r="F58" s="244">
        <v>91</v>
      </c>
    </row>
    <row r="59" spans="1:6" ht="13.5" thickTop="1" thickBot="1">
      <c r="A59" s="567"/>
      <c r="B59" s="568"/>
      <c r="C59" s="568"/>
      <c r="D59" s="568"/>
      <c r="E59" s="568"/>
      <c r="F59" s="569"/>
    </row>
    <row r="60" spans="1:6" ht="16.5" thickTop="1" thickBot="1">
      <c r="A60" s="252" t="s">
        <v>866</v>
      </c>
      <c r="B60" s="263" t="s">
        <v>835</v>
      </c>
      <c r="C60" s="271" t="s">
        <v>835</v>
      </c>
      <c r="D60" s="284" t="s">
        <v>836</v>
      </c>
      <c r="E60" s="242" t="s">
        <v>719</v>
      </c>
      <c r="F60" s="242" t="s">
        <v>719</v>
      </c>
    </row>
    <row r="61" spans="1:6" ht="16" thickBot="1">
      <c r="A61" s="252" t="s">
        <v>837</v>
      </c>
      <c r="B61" s="263" t="s">
        <v>839</v>
      </c>
      <c r="C61" s="272" t="s">
        <v>839</v>
      </c>
      <c r="D61" s="284" t="s">
        <v>840</v>
      </c>
      <c r="E61" s="243">
        <v>2.004</v>
      </c>
      <c r="F61" s="243">
        <v>2.004</v>
      </c>
    </row>
    <row r="62" spans="1:6" ht="14.5" thickBot="1">
      <c r="A62" s="240"/>
      <c r="B62" s="264"/>
      <c r="C62" s="273"/>
      <c r="D62" s="284" t="s">
        <v>842</v>
      </c>
      <c r="E62" s="243">
        <v>3</v>
      </c>
      <c r="F62" s="243">
        <v>3</v>
      </c>
    </row>
    <row r="63" spans="1:6" ht="14.5" thickBot="1">
      <c r="A63" s="240"/>
      <c r="B63" s="264"/>
      <c r="C63" s="273"/>
      <c r="D63" s="284" t="s">
        <v>843</v>
      </c>
      <c r="E63" s="243">
        <v>3.996</v>
      </c>
      <c r="F63" s="243">
        <v>3.996</v>
      </c>
    </row>
    <row r="64" spans="1:6" ht="14.5" thickBot="1">
      <c r="A64" s="240"/>
      <c r="B64" s="264"/>
      <c r="C64" s="273"/>
      <c r="D64" s="284" t="s">
        <v>844</v>
      </c>
      <c r="E64" s="243">
        <v>5.0039999999999996</v>
      </c>
      <c r="F64" s="243">
        <v>5.0039999999999996</v>
      </c>
    </row>
    <row r="65" spans="1:6" ht="14.5" thickBot="1">
      <c r="A65" s="240"/>
      <c r="B65" s="264"/>
      <c r="C65" s="273"/>
      <c r="D65" s="284" t="s">
        <v>845</v>
      </c>
      <c r="E65" s="243">
        <v>6</v>
      </c>
      <c r="F65" s="243">
        <v>6</v>
      </c>
    </row>
    <row r="66" spans="1:6" ht="14.5" thickBot="1">
      <c r="A66" s="240"/>
      <c r="B66" s="265"/>
      <c r="C66" s="274"/>
      <c r="D66" s="285" t="s">
        <v>853</v>
      </c>
      <c r="E66" s="244">
        <v>6.9959999999999996</v>
      </c>
      <c r="F66" s="244">
        <v>6.9959999999999996</v>
      </c>
    </row>
    <row r="67" spans="1:6" ht="12.65" customHeight="1" thickTop="1" thickBot="1">
      <c r="A67" s="240"/>
      <c r="B67" s="436"/>
      <c r="C67" s="548" t="s">
        <v>855</v>
      </c>
      <c r="D67" s="284" t="s">
        <v>848</v>
      </c>
      <c r="E67" s="243">
        <v>1037</v>
      </c>
      <c r="F67" s="243">
        <v>1092</v>
      </c>
    </row>
    <row r="68" spans="1:6" ht="14.5" hidden="1" customHeight="1" thickBot="1">
      <c r="A68" s="240"/>
      <c r="B68" s="437"/>
      <c r="C68" s="549"/>
      <c r="D68" s="284" t="s">
        <v>856</v>
      </c>
      <c r="E68" s="243"/>
      <c r="F68" s="243"/>
    </row>
    <row r="69" spans="1:6" ht="14.5" thickBot="1">
      <c r="A69" s="240"/>
      <c r="B69" s="438"/>
      <c r="C69" s="550"/>
      <c r="D69" s="285" t="s">
        <v>849</v>
      </c>
      <c r="E69" s="244">
        <v>105</v>
      </c>
      <c r="F69" s="244">
        <v>91</v>
      </c>
    </row>
    <row r="70" spans="1:6" ht="13.5" thickTop="1" thickBot="1">
      <c r="A70" s="541"/>
      <c r="B70" s="536"/>
      <c r="C70" s="536"/>
      <c r="D70" s="536"/>
      <c r="E70" s="536"/>
      <c r="F70" s="542"/>
    </row>
    <row r="71" spans="1:6" ht="15" thickTop="1" thickBot="1">
      <c r="A71" s="452" t="s">
        <v>453</v>
      </c>
      <c r="B71" s="263" t="s">
        <v>835</v>
      </c>
      <c r="C71" s="272" t="s">
        <v>835</v>
      </c>
      <c r="D71" s="284" t="s">
        <v>836</v>
      </c>
      <c r="E71" s="242" t="s">
        <v>719</v>
      </c>
      <c r="F71" s="242" t="s">
        <v>719</v>
      </c>
    </row>
    <row r="72" spans="1:6" ht="14.5" thickBot="1">
      <c r="A72" s="453" t="s">
        <v>837</v>
      </c>
      <c r="B72" s="263" t="s">
        <v>838</v>
      </c>
      <c r="C72" s="272" t="s">
        <v>839</v>
      </c>
      <c r="D72" s="284" t="s">
        <v>840</v>
      </c>
      <c r="E72" s="243">
        <v>1.5</v>
      </c>
      <c r="F72" s="243">
        <v>1.5</v>
      </c>
    </row>
    <row r="73" spans="1:6" ht="14.5" thickBot="1">
      <c r="A73" s="454"/>
      <c r="B73" s="264"/>
      <c r="C73" s="272" t="s">
        <v>841</v>
      </c>
      <c r="D73" s="284" t="s">
        <v>842</v>
      </c>
      <c r="E73" s="243">
        <v>2.004</v>
      </c>
      <c r="F73" s="243">
        <v>2.004</v>
      </c>
    </row>
    <row r="74" spans="1:6" ht="14.5" thickBot="1">
      <c r="A74" s="454"/>
      <c r="B74" s="264"/>
      <c r="C74" s="273"/>
      <c r="D74" s="284" t="s">
        <v>843</v>
      </c>
      <c r="E74" s="243">
        <v>3</v>
      </c>
      <c r="F74" s="243">
        <v>3</v>
      </c>
    </row>
    <row r="75" spans="1:6" ht="14.5" thickBot="1">
      <c r="A75" s="454"/>
      <c r="B75" s="264"/>
      <c r="C75" s="273"/>
      <c r="D75" s="284" t="s">
        <v>844</v>
      </c>
      <c r="E75" s="243">
        <v>3.504</v>
      </c>
      <c r="F75" s="243">
        <v>3.504</v>
      </c>
    </row>
    <row r="76" spans="1:6" ht="14.5" thickBot="1">
      <c r="A76" s="454"/>
      <c r="B76" s="264"/>
      <c r="C76" s="273"/>
      <c r="D76" s="284" t="s">
        <v>845</v>
      </c>
      <c r="E76" s="243">
        <v>3.996</v>
      </c>
      <c r="F76" s="243">
        <v>3.996</v>
      </c>
    </row>
    <row r="77" spans="1:6" ht="14.5" thickBot="1">
      <c r="A77" s="454"/>
      <c r="B77" s="265"/>
      <c r="C77" s="273"/>
      <c r="D77" s="285" t="s">
        <v>853</v>
      </c>
      <c r="E77" s="244">
        <v>5.0039999999999996</v>
      </c>
      <c r="F77" s="244">
        <v>5.0039999999999996</v>
      </c>
    </row>
    <row r="78" spans="1:6" ht="15" thickTop="1" thickBot="1">
      <c r="A78" s="454"/>
      <c r="B78" s="440" t="s">
        <v>867</v>
      </c>
      <c r="C78" s="546" t="s">
        <v>867</v>
      </c>
      <c r="D78" s="441" t="s">
        <v>848</v>
      </c>
      <c r="E78" s="244">
        <v>103</v>
      </c>
      <c r="F78" s="244">
        <v>156</v>
      </c>
    </row>
    <row r="79" spans="1:6" ht="15" thickTop="1" thickBot="1">
      <c r="A79" s="455"/>
      <c r="B79" s="434"/>
      <c r="C79" s="547"/>
      <c r="D79" s="441" t="s">
        <v>849</v>
      </c>
      <c r="E79" s="244" t="s">
        <v>104</v>
      </c>
      <c r="F79" s="244">
        <v>13</v>
      </c>
    </row>
    <row r="80" spans="1:6" ht="13.5" thickTop="1" thickBot="1">
      <c r="A80" s="532"/>
      <c r="B80" s="536"/>
      <c r="C80" s="533"/>
      <c r="D80" s="536"/>
      <c r="E80" s="536"/>
      <c r="F80" s="542"/>
    </row>
    <row r="81" spans="1:6" ht="15" thickTop="1" thickBot="1">
      <c r="A81" s="239" t="s">
        <v>868</v>
      </c>
      <c r="B81" s="263" t="s">
        <v>835</v>
      </c>
      <c r="C81" s="271" t="s">
        <v>835</v>
      </c>
      <c r="D81" s="284" t="s">
        <v>836</v>
      </c>
      <c r="E81" s="242" t="s">
        <v>719</v>
      </c>
      <c r="F81" s="242" t="s">
        <v>719</v>
      </c>
    </row>
    <row r="82" spans="1:6" ht="14.5" thickBot="1">
      <c r="A82" s="239" t="s">
        <v>837</v>
      </c>
      <c r="B82" s="263" t="s">
        <v>838</v>
      </c>
      <c r="C82" s="272" t="s">
        <v>839</v>
      </c>
      <c r="D82" s="284" t="s">
        <v>840</v>
      </c>
      <c r="E82" s="243">
        <v>1.5</v>
      </c>
      <c r="F82" s="243">
        <v>1.5</v>
      </c>
    </row>
    <row r="83" spans="1:6" ht="14.5" thickBot="1">
      <c r="A83" s="253"/>
      <c r="B83" s="264"/>
      <c r="C83" s="272" t="s">
        <v>841</v>
      </c>
      <c r="D83" s="284" t="s">
        <v>842</v>
      </c>
      <c r="E83" s="243">
        <v>2.004</v>
      </c>
      <c r="F83" s="243">
        <v>2.004</v>
      </c>
    </row>
    <row r="84" spans="1:6" ht="15" thickTop="1" thickBot="1">
      <c r="A84" s="240"/>
      <c r="B84" s="264"/>
      <c r="C84" s="273"/>
      <c r="D84" s="284" t="s">
        <v>843</v>
      </c>
      <c r="E84" s="243">
        <v>3</v>
      </c>
      <c r="F84" s="243">
        <v>3</v>
      </c>
    </row>
    <row r="85" spans="1:6" ht="14.5" thickBot="1">
      <c r="A85" s="240"/>
      <c r="B85" s="264"/>
      <c r="C85" s="273"/>
      <c r="D85" s="284" t="s">
        <v>844</v>
      </c>
      <c r="E85" s="243">
        <v>3.504</v>
      </c>
      <c r="F85" s="243">
        <v>3.504</v>
      </c>
    </row>
    <row r="86" spans="1:6" ht="14.5" thickBot="1">
      <c r="A86" s="240"/>
      <c r="B86" s="264"/>
      <c r="C86" s="273"/>
      <c r="D86" s="284" t="s">
        <v>845</v>
      </c>
      <c r="E86" s="243">
        <v>3.996</v>
      </c>
      <c r="F86" s="243">
        <v>3.996</v>
      </c>
    </row>
    <row r="87" spans="1:6" ht="14.5" thickBot="1">
      <c r="A87" s="240"/>
      <c r="B87" s="265"/>
      <c r="C87" s="274"/>
      <c r="D87" s="285" t="s">
        <v>853</v>
      </c>
      <c r="E87" s="244">
        <v>5.0039999999999996</v>
      </c>
      <c r="F87" s="244">
        <v>5.0039999999999996</v>
      </c>
    </row>
    <row r="88" spans="1:6" ht="15" customHeight="1" thickTop="1" thickBot="1">
      <c r="A88" s="240"/>
      <c r="B88" s="436"/>
      <c r="C88" s="548" t="s">
        <v>855</v>
      </c>
      <c r="D88" s="284" t="s">
        <v>848</v>
      </c>
      <c r="E88" s="243">
        <v>827</v>
      </c>
      <c r="F88" s="243">
        <v>780</v>
      </c>
    </row>
    <row r="89" spans="1:6" ht="14.5" hidden="1" customHeight="1" thickBot="1">
      <c r="A89" s="240"/>
      <c r="B89" s="437"/>
      <c r="C89" s="549"/>
      <c r="D89" s="284" t="s">
        <v>856</v>
      </c>
      <c r="E89" s="243"/>
      <c r="F89" s="243"/>
    </row>
    <row r="90" spans="1:6" ht="14.5" thickBot="1">
      <c r="A90" s="240"/>
      <c r="B90" s="438"/>
      <c r="C90" s="550"/>
      <c r="D90" s="285" t="s">
        <v>849</v>
      </c>
      <c r="E90" s="244">
        <v>81</v>
      </c>
      <c r="F90" s="244">
        <v>65</v>
      </c>
    </row>
    <row r="91" spans="1:6" ht="13.5" thickTop="1" thickBot="1">
      <c r="A91" s="543"/>
      <c r="B91" s="536"/>
      <c r="C91" s="536"/>
      <c r="D91" s="536"/>
      <c r="E91" s="536"/>
      <c r="F91" s="542"/>
    </row>
    <row r="92" spans="1:6" ht="15" thickTop="1" thickBot="1">
      <c r="A92" s="254" t="s">
        <v>869</v>
      </c>
      <c r="B92" s="267" t="s">
        <v>835</v>
      </c>
      <c r="C92" s="277" t="s">
        <v>835</v>
      </c>
      <c r="D92" s="288" t="s">
        <v>836</v>
      </c>
      <c r="E92" s="257" t="s">
        <v>719</v>
      </c>
      <c r="F92" s="257" t="s">
        <v>719</v>
      </c>
    </row>
    <row r="93" spans="1:6" ht="14.5" thickBot="1">
      <c r="A93" s="254" t="s">
        <v>870</v>
      </c>
      <c r="B93" s="267" t="s">
        <v>839</v>
      </c>
      <c r="C93" s="277" t="s">
        <v>839</v>
      </c>
      <c r="D93" s="288" t="s">
        <v>840</v>
      </c>
      <c r="E93" s="258">
        <v>2.004</v>
      </c>
      <c r="F93" s="258">
        <v>2.004</v>
      </c>
    </row>
    <row r="94" spans="1:6" ht="14" thickBot="1">
      <c r="A94" s="255"/>
      <c r="B94" s="268"/>
      <c r="C94" s="278"/>
      <c r="D94" s="288" t="s">
        <v>842</v>
      </c>
      <c r="E94" s="258">
        <v>3</v>
      </c>
      <c r="F94" s="258">
        <v>3</v>
      </c>
    </row>
    <row r="95" spans="1:6" ht="14" thickBot="1">
      <c r="A95" s="255"/>
      <c r="B95" s="268"/>
      <c r="C95" s="278"/>
      <c r="D95" s="288" t="s">
        <v>843</v>
      </c>
      <c r="E95" s="258">
        <v>3.996</v>
      </c>
      <c r="F95" s="258">
        <v>3.996</v>
      </c>
    </row>
    <row r="96" spans="1:6" ht="14.5" thickTop="1" thickBot="1">
      <c r="A96" s="255"/>
      <c r="B96" s="268"/>
      <c r="C96" s="278"/>
      <c r="D96" s="288" t="s">
        <v>844</v>
      </c>
      <c r="E96" s="258">
        <v>5.0039999999999996</v>
      </c>
      <c r="F96" s="258">
        <v>5.0039999999999996</v>
      </c>
    </row>
    <row r="97" spans="1:6" ht="14" thickBot="1">
      <c r="A97" s="255"/>
      <c r="B97" s="268"/>
      <c r="C97" s="278"/>
      <c r="D97" s="288" t="s">
        <v>845</v>
      </c>
      <c r="E97" s="258">
        <v>6</v>
      </c>
      <c r="F97" s="258">
        <v>6</v>
      </c>
    </row>
    <row r="98" spans="1:6" ht="14.5" thickBot="1">
      <c r="A98" s="255"/>
      <c r="B98" s="269"/>
      <c r="C98" s="279"/>
      <c r="D98" s="285" t="s">
        <v>853</v>
      </c>
      <c r="E98" s="259">
        <v>6.9959999999999996</v>
      </c>
      <c r="F98" s="259">
        <v>6.9959999999999996</v>
      </c>
    </row>
    <row r="99" spans="1:6" ht="14.5" customHeight="1" thickTop="1" thickBot="1">
      <c r="A99" s="255"/>
      <c r="B99" s="443"/>
      <c r="C99" s="544" t="s">
        <v>855</v>
      </c>
      <c r="D99" s="288" t="s">
        <v>848</v>
      </c>
      <c r="E99" s="258">
        <v>606</v>
      </c>
      <c r="F99" s="258">
        <v>1092</v>
      </c>
    </row>
    <row r="100" spans="1:6" ht="14" thickBot="1">
      <c r="A100" s="255"/>
      <c r="B100" s="444"/>
      <c r="C100" s="545"/>
      <c r="D100" s="289" t="s">
        <v>849</v>
      </c>
      <c r="E100" s="259">
        <v>62</v>
      </c>
      <c r="F100" s="259">
        <v>91</v>
      </c>
    </row>
    <row r="101" spans="1:6" ht="29" thickTop="1" thickBot="1">
      <c r="A101" s="256"/>
      <c r="B101" s="445" t="s">
        <v>871</v>
      </c>
      <c r="C101" s="445" t="s">
        <v>871</v>
      </c>
      <c r="D101" s="290" t="s">
        <v>872</v>
      </c>
      <c r="E101" s="260">
        <v>14</v>
      </c>
      <c r="F101" s="260">
        <v>14</v>
      </c>
    </row>
    <row r="102" spans="1:6" ht="13.5" thickTop="1" thickBot="1">
      <c r="A102" s="543"/>
      <c r="B102" s="536"/>
      <c r="C102" s="536"/>
      <c r="D102" s="536"/>
      <c r="E102" s="536"/>
      <c r="F102" s="542"/>
    </row>
    <row r="103" spans="1:6" ht="15" thickTop="1" thickBot="1">
      <c r="A103" s="254" t="s">
        <v>873</v>
      </c>
      <c r="B103" s="267" t="s">
        <v>852</v>
      </c>
      <c r="C103" s="280" t="s">
        <v>852</v>
      </c>
      <c r="D103" s="288" t="s">
        <v>836</v>
      </c>
      <c r="E103" s="257" t="s">
        <v>719</v>
      </c>
      <c r="F103" s="257" t="s">
        <v>719</v>
      </c>
    </row>
    <row r="104" spans="1:6" ht="14.5" thickBot="1">
      <c r="A104" s="254" t="s">
        <v>874</v>
      </c>
      <c r="B104" s="267" t="s">
        <v>839</v>
      </c>
      <c r="C104" s="277" t="s">
        <v>839</v>
      </c>
      <c r="D104" s="288" t="s">
        <v>840</v>
      </c>
      <c r="E104" s="258">
        <v>1.5</v>
      </c>
      <c r="F104" s="258">
        <v>1.5</v>
      </c>
    </row>
    <row r="105" spans="1:6" ht="14" thickBot="1">
      <c r="A105" s="255"/>
      <c r="B105" s="268"/>
      <c r="C105" s="278"/>
      <c r="D105" s="288" t="s">
        <v>842</v>
      </c>
      <c r="E105" s="258">
        <v>2.004</v>
      </c>
      <c r="F105" s="258">
        <v>2.004</v>
      </c>
    </row>
    <row r="106" spans="1:6" ht="14" thickBot="1">
      <c r="A106" s="255"/>
      <c r="B106" s="268"/>
      <c r="C106" s="278"/>
      <c r="D106" s="288" t="s">
        <v>843</v>
      </c>
      <c r="E106" s="258">
        <v>3</v>
      </c>
      <c r="F106" s="258">
        <v>3</v>
      </c>
    </row>
    <row r="107" spans="1:6" ht="14" thickBot="1">
      <c r="A107" s="255"/>
      <c r="B107" s="268"/>
      <c r="C107" s="278"/>
      <c r="D107" s="288" t="s">
        <v>844</v>
      </c>
      <c r="E107" s="258">
        <v>3.504</v>
      </c>
      <c r="F107" s="258">
        <v>3.504</v>
      </c>
    </row>
    <row r="108" spans="1:6" ht="14" thickBot="1">
      <c r="A108" s="255"/>
      <c r="B108" s="268"/>
      <c r="C108" s="278"/>
      <c r="D108" s="288" t="s">
        <v>845</v>
      </c>
      <c r="E108" s="258">
        <v>4</v>
      </c>
      <c r="F108" s="258">
        <v>4</v>
      </c>
    </row>
    <row r="109" spans="1:6" ht="14.5" thickBot="1">
      <c r="A109" s="255"/>
      <c r="B109" s="269"/>
      <c r="C109" s="279"/>
      <c r="D109" s="285" t="s">
        <v>853</v>
      </c>
      <c r="E109" s="259">
        <v>5</v>
      </c>
      <c r="F109" s="259">
        <v>5</v>
      </c>
    </row>
    <row r="110" spans="1:6" ht="14.5" customHeight="1" thickTop="1" thickBot="1">
      <c r="A110" s="255"/>
      <c r="B110" s="443"/>
      <c r="C110" s="544" t="s">
        <v>855</v>
      </c>
      <c r="D110" s="288" t="s">
        <v>848</v>
      </c>
      <c r="E110" s="258">
        <v>606</v>
      </c>
      <c r="F110" s="258">
        <v>780</v>
      </c>
    </row>
    <row r="111" spans="1:6" ht="14" thickBot="1">
      <c r="A111" s="255"/>
      <c r="B111" s="444"/>
      <c r="C111" s="545"/>
      <c r="D111" s="288" t="s">
        <v>849</v>
      </c>
      <c r="E111" s="258">
        <v>62</v>
      </c>
      <c r="F111" s="258">
        <v>65</v>
      </c>
    </row>
    <row r="112" spans="1:6" ht="14.5" thickTop="1" thickBot="1">
      <c r="A112" s="255"/>
      <c r="B112" s="444"/>
      <c r="C112" s="544" t="s">
        <v>875</v>
      </c>
      <c r="D112" s="288" t="s">
        <v>848</v>
      </c>
      <c r="E112" s="258">
        <v>90</v>
      </c>
      <c r="F112" s="258">
        <v>156</v>
      </c>
    </row>
    <row r="113" spans="1:6" ht="14.5" customHeight="1" thickTop="1" thickBot="1">
      <c r="A113" s="256"/>
      <c r="B113" s="446"/>
      <c r="C113" s="545"/>
      <c r="D113" s="288" t="s">
        <v>849</v>
      </c>
      <c r="E113" s="258" t="s">
        <v>104</v>
      </c>
      <c r="F113" s="258">
        <v>13</v>
      </c>
    </row>
    <row r="114" spans="1:6" ht="13.5" thickTop="1" thickBot="1">
      <c r="A114" s="535"/>
      <c r="B114" s="536"/>
      <c r="C114" s="536"/>
      <c r="D114" s="536"/>
      <c r="E114" s="536"/>
      <c r="F114" s="537"/>
    </row>
    <row r="115" spans="1:6" ht="15" thickTop="1" thickBot="1">
      <c r="A115" s="254" t="s">
        <v>876</v>
      </c>
      <c r="B115" s="267" t="s">
        <v>835</v>
      </c>
      <c r="C115" s="280" t="s">
        <v>835</v>
      </c>
      <c r="D115" s="288" t="s">
        <v>836</v>
      </c>
      <c r="E115" s="257" t="s">
        <v>719</v>
      </c>
      <c r="F115" s="257" t="s">
        <v>719</v>
      </c>
    </row>
    <row r="116" spans="1:6" ht="14.5" thickBot="1">
      <c r="A116" s="254" t="s">
        <v>870</v>
      </c>
      <c r="B116" s="267" t="s">
        <v>839</v>
      </c>
      <c r="C116" s="277" t="s">
        <v>839</v>
      </c>
      <c r="D116" s="288" t="s">
        <v>840</v>
      </c>
      <c r="E116" s="258">
        <v>2.004</v>
      </c>
      <c r="F116" s="258">
        <v>2.004</v>
      </c>
    </row>
    <row r="117" spans="1:6" ht="14" thickBot="1">
      <c r="A117" s="255"/>
      <c r="B117" s="268"/>
      <c r="C117" s="278"/>
      <c r="D117" s="288" t="s">
        <v>842</v>
      </c>
      <c r="E117" s="258">
        <v>3</v>
      </c>
      <c r="F117" s="258">
        <v>3</v>
      </c>
    </row>
    <row r="118" spans="1:6" ht="14" thickBot="1">
      <c r="A118" s="255"/>
      <c r="B118" s="268"/>
      <c r="C118" s="278"/>
      <c r="D118" s="288" t="s">
        <v>843</v>
      </c>
      <c r="E118" s="258">
        <v>3.996</v>
      </c>
      <c r="F118" s="258">
        <v>3.996</v>
      </c>
    </row>
    <row r="119" spans="1:6" ht="14" thickBot="1">
      <c r="A119" s="255"/>
      <c r="B119" s="268"/>
      <c r="C119" s="278"/>
      <c r="D119" s="288" t="s">
        <v>844</v>
      </c>
      <c r="E119" s="258">
        <v>5.0039999999999996</v>
      </c>
      <c r="F119" s="258">
        <v>5.0039999999999996</v>
      </c>
    </row>
    <row r="120" spans="1:6" ht="14" thickBot="1">
      <c r="A120" s="255"/>
      <c r="B120" s="268"/>
      <c r="C120" s="278"/>
      <c r="D120" s="288" t="s">
        <v>845</v>
      </c>
      <c r="E120" s="258">
        <v>6</v>
      </c>
      <c r="F120" s="258">
        <v>6</v>
      </c>
    </row>
    <row r="121" spans="1:6" ht="14" thickBot="1">
      <c r="A121" s="255"/>
      <c r="B121" s="269"/>
      <c r="C121" s="279"/>
      <c r="D121" s="289" t="s">
        <v>853</v>
      </c>
      <c r="E121" s="259">
        <v>6.9959999999999996</v>
      </c>
      <c r="F121" s="259">
        <v>6.9959999999999996</v>
      </c>
    </row>
    <row r="122" spans="1:6" ht="14.5" customHeight="1" thickTop="1" thickBot="1">
      <c r="A122" s="255"/>
      <c r="B122" s="443"/>
      <c r="C122" s="544" t="s">
        <v>855</v>
      </c>
      <c r="D122" s="288" t="s">
        <v>848</v>
      </c>
      <c r="E122" s="258">
        <v>606</v>
      </c>
      <c r="F122" s="258">
        <v>1092</v>
      </c>
    </row>
    <row r="123" spans="1:6" ht="14" thickBot="1">
      <c r="A123" s="256"/>
      <c r="B123" s="444"/>
      <c r="C123" s="545"/>
      <c r="D123" s="289" t="s">
        <v>849</v>
      </c>
      <c r="E123" s="259">
        <v>62.003999999999998</v>
      </c>
      <c r="F123" s="259">
        <v>91</v>
      </c>
    </row>
    <row r="124" spans="1:6" ht="15" thickTop="1" thickBot="1">
      <c r="A124" s="254" t="s">
        <v>877</v>
      </c>
      <c r="B124" s="267" t="s">
        <v>835</v>
      </c>
      <c r="C124" s="267" t="s">
        <v>835</v>
      </c>
      <c r="D124" s="289" t="s">
        <v>836</v>
      </c>
      <c r="E124" s="353" t="s">
        <v>719</v>
      </c>
      <c r="F124" s="353" t="s">
        <v>719</v>
      </c>
    </row>
    <row r="125" spans="1:6" ht="15" thickTop="1" thickBot="1">
      <c r="A125" s="254" t="s">
        <v>878</v>
      </c>
      <c r="B125" s="267" t="s">
        <v>839</v>
      </c>
      <c r="C125" s="267" t="s">
        <v>839</v>
      </c>
      <c r="D125" s="289" t="s">
        <v>840</v>
      </c>
      <c r="E125" s="353" t="s">
        <v>719</v>
      </c>
      <c r="F125" s="353" t="s">
        <v>719</v>
      </c>
    </row>
    <row r="126" spans="1:6" ht="14.5" thickTop="1" thickBot="1">
      <c r="A126" s="261"/>
      <c r="B126" s="269"/>
      <c r="C126" s="279"/>
      <c r="D126" s="289" t="s">
        <v>842</v>
      </c>
      <c r="E126" s="292">
        <v>3</v>
      </c>
      <c r="F126" s="292">
        <v>3</v>
      </c>
    </row>
    <row r="127" spans="1:6" ht="13.5" thickTop="1" thickBot="1">
      <c r="A127" s="543"/>
      <c r="B127" s="536"/>
      <c r="C127" s="536"/>
      <c r="D127" s="536"/>
      <c r="E127" s="536"/>
      <c r="F127" s="542"/>
    </row>
    <row r="128" spans="1:6" ht="15" thickTop="1" thickBot="1">
      <c r="A128" s="254" t="s">
        <v>879</v>
      </c>
      <c r="B128" s="267" t="s">
        <v>835</v>
      </c>
      <c r="C128" s="267" t="s">
        <v>835</v>
      </c>
      <c r="D128" s="288" t="s">
        <v>836</v>
      </c>
      <c r="E128" s="353" t="s">
        <v>719</v>
      </c>
      <c r="F128" s="353" t="s">
        <v>719</v>
      </c>
    </row>
    <row r="129" spans="1:6" ht="14.5" thickBot="1">
      <c r="A129" s="254" t="s">
        <v>878</v>
      </c>
      <c r="B129" s="267" t="s">
        <v>839</v>
      </c>
      <c r="C129" s="267" t="s">
        <v>839</v>
      </c>
      <c r="D129" s="288" t="s">
        <v>840</v>
      </c>
      <c r="E129" s="291">
        <v>2.004</v>
      </c>
      <c r="F129" s="291">
        <v>2.004</v>
      </c>
    </row>
    <row r="130" spans="1:6" ht="14" thickBot="1">
      <c r="A130" s="255"/>
      <c r="B130" s="268"/>
      <c r="C130" s="281"/>
      <c r="D130" s="288" t="s">
        <v>842</v>
      </c>
      <c r="E130" s="291">
        <v>3</v>
      </c>
      <c r="F130" s="291">
        <v>3</v>
      </c>
    </row>
    <row r="131" spans="1:6" ht="14" thickBot="1">
      <c r="A131" s="255"/>
      <c r="B131" s="268"/>
      <c r="C131" s="281"/>
      <c r="D131" s="288" t="s">
        <v>843</v>
      </c>
      <c r="E131" s="291">
        <v>3.996</v>
      </c>
      <c r="F131" s="291">
        <v>3.996</v>
      </c>
    </row>
    <row r="132" spans="1:6" ht="14" thickBot="1">
      <c r="A132" s="255"/>
      <c r="B132" s="268"/>
      <c r="C132" s="281"/>
      <c r="D132" s="288" t="s">
        <v>844</v>
      </c>
      <c r="E132" s="291">
        <v>5.0039999999999996</v>
      </c>
      <c r="F132" s="291">
        <v>5.0039999999999996</v>
      </c>
    </row>
    <row r="133" spans="1:6" ht="14" thickBot="1">
      <c r="A133" s="255"/>
      <c r="B133" s="268"/>
      <c r="C133" s="281"/>
      <c r="D133" s="288" t="s">
        <v>845</v>
      </c>
      <c r="E133" s="291">
        <v>6</v>
      </c>
      <c r="F133" s="291">
        <v>6</v>
      </c>
    </row>
    <row r="134" spans="1:6" ht="14" thickBot="1">
      <c r="A134" s="255"/>
      <c r="B134" s="269"/>
      <c r="C134" s="282"/>
      <c r="D134" s="289" t="s">
        <v>853</v>
      </c>
      <c r="E134" s="291">
        <v>6.9959999999999996</v>
      </c>
      <c r="F134" s="291">
        <v>6.9959999999999996</v>
      </c>
    </row>
    <row r="135" spans="1:6" ht="16.5" customHeight="1" thickTop="1" thickBot="1">
      <c r="A135" s="255"/>
      <c r="B135" s="447" t="s">
        <v>880</v>
      </c>
      <c r="C135" s="544" t="s">
        <v>855</v>
      </c>
      <c r="D135" s="289" t="s">
        <v>848</v>
      </c>
      <c r="E135" s="291">
        <v>431.00400000000002</v>
      </c>
      <c r="F135" s="291">
        <v>1092</v>
      </c>
    </row>
    <row r="136" spans="1:6" ht="14.5" customHeight="1" thickTop="1" thickBot="1">
      <c r="A136" s="255"/>
      <c r="B136" s="448"/>
      <c r="C136" s="545"/>
      <c r="D136" s="289" t="s">
        <v>849</v>
      </c>
      <c r="E136" s="291">
        <v>44.003999999999998</v>
      </c>
      <c r="F136" s="291">
        <v>91</v>
      </c>
    </row>
    <row r="137" spans="1:6" ht="14.5" customHeight="1" thickTop="1" thickBot="1">
      <c r="A137" s="255"/>
      <c r="B137" s="446" t="s">
        <v>881</v>
      </c>
      <c r="C137" s="544" t="s">
        <v>882</v>
      </c>
      <c r="D137" s="289" t="s">
        <v>848</v>
      </c>
      <c r="E137" s="291">
        <v>48</v>
      </c>
      <c r="F137" s="291">
        <v>218</v>
      </c>
    </row>
    <row r="138" spans="1:6" ht="14.5" customHeight="1" thickTop="1" thickBot="1">
      <c r="A138" s="255"/>
      <c r="B138" s="435"/>
      <c r="C138" s="545"/>
      <c r="D138" s="289" t="s">
        <v>849</v>
      </c>
      <c r="E138" s="291" t="s">
        <v>104</v>
      </c>
      <c r="F138" s="291">
        <v>18</v>
      </c>
    </row>
    <row r="139" spans="1:6" ht="29" thickTop="1" thickBot="1">
      <c r="A139" s="256"/>
      <c r="B139" s="445" t="s">
        <v>871</v>
      </c>
      <c r="C139" s="445" t="s">
        <v>871</v>
      </c>
      <c r="D139" s="289" t="s">
        <v>883</v>
      </c>
      <c r="E139" s="291">
        <v>14</v>
      </c>
      <c r="F139" s="291">
        <v>14</v>
      </c>
    </row>
    <row r="140" spans="1:6" ht="13.5" thickTop="1" thickBot="1">
      <c r="A140" s="532"/>
      <c r="B140" s="533"/>
      <c r="C140" s="533"/>
      <c r="D140" s="533"/>
      <c r="E140" s="533"/>
      <c r="F140" s="534"/>
    </row>
    <row r="141" spans="1:6" ht="34.9" customHeight="1" thickTop="1" thickBot="1">
      <c r="A141" s="538" t="s">
        <v>884</v>
      </c>
      <c r="B141" s="449" t="s">
        <v>885</v>
      </c>
      <c r="C141" s="451" t="s">
        <v>885</v>
      </c>
      <c r="D141" s="354" t="s">
        <v>886</v>
      </c>
      <c r="E141" s="243">
        <v>60.83</v>
      </c>
      <c r="F141" s="243">
        <v>60.83</v>
      </c>
    </row>
    <row r="142" spans="1:6" ht="28.5" thickBot="1">
      <c r="A142" s="539"/>
      <c r="B142" s="355" t="s">
        <v>887</v>
      </c>
      <c r="C142" s="355" t="s">
        <v>887</v>
      </c>
      <c r="D142" s="355" t="s">
        <v>888</v>
      </c>
      <c r="E142" s="359">
        <v>206.67</v>
      </c>
      <c r="F142" s="359">
        <v>206.67</v>
      </c>
    </row>
    <row r="143" spans="1:6" ht="14.5" thickBot="1">
      <c r="A143" s="539"/>
      <c r="B143" s="355" t="s">
        <v>889</v>
      </c>
      <c r="C143" s="355" t="s">
        <v>889</v>
      </c>
      <c r="D143" s="354"/>
      <c r="E143" s="243">
        <v>12.5</v>
      </c>
      <c r="F143" s="243">
        <v>12.5</v>
      </c>
    </row>
    <row r="144" spans="1:6" ht="14.5" thickBot="1">
      <c r="A144" s="540"/>
      <c r="B144" s="450" t="s">
        <v>890</v>
      </c>
      <c r="C144" s="450" t="s">
        <v>890</v>
      </c>
      <c r="D144" s="356"/>
      <c r="E144" s="244">
        <v>10</v>
      </c>
      <c r="F144" s="244">
        <v>10</v>
      </c>
    </row>
    <row r="145" ht="13" thickTop="1"/>
  </sheetData>
  <mergeCells count="30">
    <mergeCell ref="A59:F59"/>
    <mergeCell ref="C11:C12"/>
    <mergeCell ref="C29:C31"/>
    <mergeCell ref="C56:C58"/>
    <mergeCell ref="C67:C69"/>
    <mergeCell ref="B43:C45"/>
    <mergeCell ref="B46:C47"/>
    <mergeCell ref="A2:A3"/>
    <mergeCell ref="B2:C2"/>
    <mergeCell ref="E2:F2"/>
    <mergeCell ref="D2:D3"/>
    <mergeCell ref="B39:C42"/>
    <mergeCell ref="A14:F14"/>
    <mergeCell ref="A32:F32"/>
    <mergeCell ref="A140:F140"/>
    <mergeCell ref="A114:F114"/>
    <mergeCell ref="A141:A144"/>
    <mergeCell ref="A70:F70"/>
    <mergeCell ref="A80:F80"/>
    <mergeCell ref="A91:F91"/>
    <mergeCell ref="A102:F102"/>
    <mergeCell ref="A127:F127"/>
    <mergeCell ref="C112:C113"/>
    <mergeCell ref="C122:C123"/>
    <mergeCell ref="C135:C136"/>
    <mergeCell ref="C137:C138"/>
    <mergeCell ref="C78:C79"/>
    <mergeCell ref="C88:C90"/>
    <mergeCell ref="C99:C100"/>
    <mergeCell ref="C110:C11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0E948-7558-4943-B9D9-A7D8E29A8E53}">
  <sheetPr>
    <tabColor rgb="FF92D050"/>
  </sheetPr>
  <dimension ref="A2:D194"/>
  <sheetViews>
    <sheetView showGridLines="0" zoomScale="90" zoomScaleNormal="90" workbookViewId="0">
      <selection activeCell="B5" sqref="B5:B6"/>
    </sheetView>
  </sheetViews>
  <sheetFormatPr defaultColWidth="8.7265625" defaultRowHeight="12.5"/>
  <cols>
    <col min="1" max="1" width="9.26953125" style="303" customWidth="1"/>
    <col min="2" max="2" width="55.54296875" style="306" customWidth="1"/>
    <col min="3" max="3" width="25.26953125" style="303" bestFit="1" customWidth="1"/>
    <col min="4" max="4" width="25.54296875" style="303" customWidth="1"/>
    <col min="5" max="16384" width="8.7265625" style="303"/>
  </cols>
  <sheetData>
    <row r="2" spans="2:4" ht="18">
      <c r="B2" s="302" t="s">
        <v>38</v>
      </c>
    </row>
    <row r="3" spans="2:4" ht="30.65" customHeight="1">
      <c r="B3" s="480" t="s">
        <v>39</v>
      </c>
      <c r="C3" s="480"/>
      <c r="D3" s="480"/>
    </row>
    <row r="4" spans="2:4" ht="15.5">
      <c r="B4" s="305"/>
      <c r="C4" s="304"/>
      <c r="D4" s="304"/>
    </row>
    <row r="5" spans="2:4" ht="15.5">
      <c r="B5" s="49" t="s">
        <v>40</v>
      </c>
      <c r="C5" s="469"/>
      <c r="D5" s="469"/>
    </row>
    <row r="6" spans="2:4" ht="15.5">
      <c r="B6" s="468" t="s">
        <v>41</v>
      </c>
      <c r="C6" s="457"/>
      <c r="D6" s="457"/>
    </row>
    <row r="7" spans="2:4" s="461" customFormat="1" ht="15.5">
      <c r="B7" s="458"/>
      <c r="C7" s="459"/>
      <c r="D7" s="460"/>
    </row>
    <row r="8" spans="2:4" s="461" customFormat="1" ht="15.5">
      <c r="B8" s="462"/>
      <c r="C8" s="459"/>
      <c r="D8" s="460"/>
    </row>
    <row r="9" spans="2:4" s="461" customFormat="1" ht="15.5">
      <c r="B9" s="462"/>
      <c r="C9" s="462"/>
      <c r="D9" s="460"/>
    </row>
    <row r="10" spans="2:4" s="461" customFormat="1" ht="15.5">
      <c r="B10" s="481"/>
      <c r="C10" s="481"/>
      <c r="D10" s="481"/>
    </row>
    <row r="11" spans="2:4" ht="15.5">
      <c r="B11" s="305"/>
      <c r="C11" s="304"/>
      <c r="D11" s="304"/>
    </row>
    <row r="12" spans="2:4" ht="15.5">
      <c r="B12" s="482"/>
      <c r="C12" s="482"/>
      <c r="D12" s="482"/>
    </row>
    <row r="13" spans="2:4" s="461" customFormat="1" ht="15.5">
      <c r="B13" s="462"/>
      <c r="C13" s="459"/>
      <c r="D13" s="460"/>
    </row>
    <row r="14" spans="2:4" ht="15.5">
      <c r="B14" s="305"/>
      <c r="C14" s="304"/>
      <c r="D14" s="304"/>
    </row>
    <row r="15" spans="2:4" ht="15.5">
      <c r="B15" s="482"/>
      <c r="C15" s="482"/>
      <c r="D15" s="482"/>
    </row>
    <row r="16" spans="2:4" s="461" customFormat="1" ht="15.5">
      <c r="B16" s="462"/>
      <c r="C16" s="459"/>
      <c r="D16" s="460"/>
    </row>
    <row r="17" spans="2:4" s="461" customFormat="1" ht="15.5">
      <c r="B17" s="462"/>
      <c r="C17" s="459"/>
      <c r="D17" s="460"/>
    </row>
    <row r="18" spans="2:4" s="461" customFormat="1" ht="15.5">
      <c r="B18" s="463"/>
      <c r="C18" s="459"/>
      <c r="D18" s="460"/>
    </row>
    <row r="19" spans="2:4" s="461" customFormat="1" ht="15.5">
      <c r="B19" s="463"/>
      <c r="C19" s="459"/>
      <c r="D19" s="460"/>
    </row>
    <row r="20" spans="2:4" s="461" customFormat="1" ht="15.5">
      <c r="B20" s="463"/>
      <c r="C20" s="459"/>
      <c r="D20" s="460"/>
    </row>
    <row r="21" spans="2:4" s="461" customFormat="1" ht="15.5">
      <c r="B21" s="479"/>
      <c r="C21" s="479"/>
      <c r="D21" s="479"/>
    </row>
    <row r="22" spans="2:4" s="461" customFormat="1" ht="15.5">
      <c r="B22" s="462"/>
      <c r="C22" s="459"/>
      <c r="D22" s="460"/>
    </row>
    <row r="23" spans="2:4" s="461" customFormat="1" ht="15.5">
      <c r="B23" s="482"/>
      <c r="C23" s="482"/>
      <c r="D23" s="482"/>
    </row>
    <row r="24" spans="2:4" s="461" customFormat="1" ht="15.5">
      <c r="B24" s="462"/>
      <c r="C24" s="459"/>
      <c r="D24" s="460"/>
    </row>
    <row r="25" spans="2:4" s="461" customFormat="1" ht="15.5">
      <c r="B25" s="462"/>
      <c r="C25" s="459"/>
      <c r="D25" s="460"/>
    </row>
    <row r="26" spans="2:4" s="461" customFormat="1" ht="15.5">
      <c r="B26" s="462"/>
      <c r="C26" s="459"/>
      <c r="D26" s="460"/>
    </row>
    <row r="27" spans="2:4" s="461" customFormat="1" ht="15.5">
      <c r="B27" s="462"/>
      <c r="C27" s="459"/>
      <c r="D27" s="460"/>
    </row>
    <row r="28" spans="2:4" ht="15.5">
      <c r="B28" s="483"/>
      <c r="C28" s="483"/>
      <c r="D28" s="483"/>
    </row>
    <row r="29" spans="2:4" ht="15.5">
      <c r="B29" s="464"/>
      <c r="C29" s="464"/>
      <c r="D29" s="464"/>
    </row>
    <row r="30" spans="2:4" ht="15.5">
      <c r="B30" s="482"/>
      <c r="C30" s="482"/>
      <c r="D30" s="482"/>
    </row>
    <row r="31" spans="2:4" s="461" customFormat="1" ht="15.5">
      <c r="B31" s="462"/>
      <c r="C31" s="459"/>
      <c r="D31" s="460"/>
    </row>
    <row r="32" spans="2:4" s="461" customFormat="1" ht="15.5">
      <c r="B32" s="462"/>
      <c r="C32" s="459"/>
      <c r="D32" s="460"/>
    </row>
    <row r="33" spans="1:4" s="461" customFormat="1" ht="15.5">
      <c r="B33" s="462"/>
      <c r="C33" s="459"/>
      <c r="D33" s="460"/>
    </row>
    <row r="34" spans="1:4" s="461" customFormat="1" ht="15.5">
      <c r="B34" s="462"/>
      <c r="C34" s="459"/>
      <c r="D34" s="460"/>
    </row>
    <row r="35" spans="1:4" s="461" customFormat="1" ht="15.5">
      <c r="B35" s="462"/>
      <c r="C35" s="459"/>
      <c r="D35" s="460"/>
    </row>
    <row r="36" spans="1:4" ht="15.5">
      <c r="B36" s="483"/>
      <c r="C36" s="483"/>
      <c r="D36" s="483"/>
    </row>
    <row r="37" spans="1:4" ht="15.5">
      <c r="B37" s="464"/>
      <c r="C37" s="464"/>
      <c r="D37" s="464"/>
    </row>
    <row r="38" spans="1:4" ht="15.5">
      <c r="B38" s="482"/>
      <c r="C38" s="482"/>
      <c r="D38" s="482"/>
    </row>
    <row r="39" spans="1:4" s="461" customFormat="1" ht="15.5">
      <c r="B39" s="462"/>
      <c r="C39" s="459"/>
      <c r="D39" s="460"/>
    </row>
    <row r="40" spans="1:4" s="461" customFormat="1" ht="15.5">
      <c r="B40" s="462"/>
      <c r="C40" s="459"/>
      <c r="D40" s="460"/>
    </row>
    <row r="41" spans="1:4" s="461" customFormat="1" ht="15.5">
      <c r="B41" s="462"/>
      <c r="C41" s="459"/>
      <c r="D41" s="460"/>
    </row>
    <row r="42" spans="1:4" ht="15.5">
      <c r="A42" s="304"/>
      <c r="B42" s="304"/>
      <c r="C42" s="304"/>
      <c r="D42" s="304"/>
    </row>
    <row r="43" spans="1:4" ht="15.5">
      <c r="B43" s="482"/>
      <c r="C43" s="482"/>
      <c r="D43" s="482"/>
    </row>
    <row r="44" spans="1:4" s="461" customFormat="1" ht="15.5">
      <c r="B44" s="462"/>
      <c r="C44" s="459"/>
      <c r="D44" s="460"/>
    </row>
    <row r="45" spans="1:4" s="461" customFormat="1" ht="15.5">
      <c r="B45" s="462"/>
      <c r="C45" s="459"/>
      <c r="D45" s="460"/>
    </row>
    <row r="46" spans="1:4" s="461" customFormat="1" ht="15.5">
      <c r="B46" s="462"/>
      <c r="C46" s="459"/>
      <c r="D46" s="460"/>
    </row>
    <row r="47" spans="1:4" ht="15.5">
      <c r="B47" s="483"/>
      <c r="C47" s="483"/>
      <c r="D47" s="483"/>
    </row>
    <row r="48" spans="1:4" ht="15.5">
      <c r="B48" s="305"/>
      <c r="C48" s="304"/>
      <c r="D48" s="304"/>
    </row>
    <row r="49" spans="1:4" ht="15.5">
      <c r="B49" s="482"/>
      <c r="C49" s="482"/>
      <c r="D49" s="482"/>
    </row>
    <row r="50" spans="1:4" s="461" customFormat="1" ht="15.5">
      <c r="B50" s="462"/>
      <c r="C50" s="459"/>
      <c r="D50" s="460"/>
    </row>
    <row r="51" spans="1:4" ht="15.5">
      <c r="A51" s="304"/>
      <c r="B51" s="304"/>
      <c r="C51" s="304"/>
      <c r="D51" s="304"/>
    </row>
    <row r="52" spans="1:4" ht="15.5">
      <c r="B52" s="480"/>
      <c r="C52" s="480"/>
      <c r="D52" s="480"/>
    </row>
    <row r="53" spans="1:4" s="461" customFormat="1" ht="15.5">
      <c r="B53" s="462"/>
      <c r="C53" s="459"/>
      <c r="D53" s="460"/>
    </row>
    <row r="54" spans="1:4" s="461" customFormat="1" ht="15.5">
      <c r="B54" s="462"/>
      <c r="C54" s="459"/>
      <c r="D54" s="460"/>
    </row>
    <row r="55" spans="1:4" ht="15.5">
      <c r="B55" s="483"/>
      <c r="C55" s="483"/>
      <c r="D55" s="483"/>
    </row>
    <row r="56" spans="1:4" ht="15.5">
      <c r="A56" s="304"/>
      <c r="B56" s="304"/>
      <c r="C56" s="304"/>
      <c r="D56" s="304"/>
    </row>
    <row r="57" spans="1:4" ht="15.5">
      <c r="B57" s="482"/>
      <c r="C57" s="482"/>
      <c r="D57" s="482"/>
    </row>
    <row r="58" spans="1:4" s="461" customFormat="1" ht="15.5">
      <c r="B58" s="462"/>
      <c r="C58" s="459"/>
      <c r="D58" s="460"/>
    </row>
    <row r="59" spans="1:4" s="461" customFormat="1" ht="15.5">
      <c r="B59" s="462"/>
      <c r="C59" s="459"/>
      <c r="D59" s="460"/>
    </row>
    <row r="60" spans="1:4" s="461" customFormat="1" ht="15.5">
      <c r="B60" s="479"/>
      <c r="C60" s="479"/>
      <c r="D60" s="479"/>
    </row>
    <row r="61" spans="1:4" ht="15.5">
      <c r="B61" s="464"/>
      <c r="C61" s="464"/>
      <c r="D61" s="464"/>
    </row>
    <row r="62" spans="1:4" ht="15.5">
      <c r="B62" s="482"/>
      <c r="C62" s="482"/>
      <c r="D62" s="482"/>
    </row>
    <row r="63" spans="1:4" s="461" customFormat="1" ht="15.5">
      <c r="B63" s="462"/>
      <c r="C63" s="459"/>
      <c r="D63" s="460"/>
    </row>
    <row r="64" spans="1:4" s="461" customFormat="1" ht="15.5">
      <c r="B64" s="462"/>
      <c r="C64" s="459"/>
      <c r="D64" s="460"/>
    </row>
    <row r="65" spans="1:4" s="461" customFormat="1" ht="15.5">
      <c r="B65" s="479"/>
      <c r="C65" s="479"/>
      <c r="D65" s="479"/>
    </row>
    <row r="66" spans="1:4" ht="15.5">
      <c r="A66" s="304"/>
      <c r="B66" s="304"/>
      <c r="C66" s="304"/>
      <c r="D66" s="304"/>
    </row>
    <row r="67" spans="1:4" ht="15.5">
      <c r="B67" s="482"/>
      <c r="C67" s="482"/>
      <c r="D67" s="482"/>
    </row>
    <row r="68" spans="1:4" s="461" customFormat="1" ht="15.5">
      <c r="B68" s="462"/>
      <c r="C68" s="459"/>
      <c r="D68" s="460"/>
    </row>
    <row r="69" spans="1:4" s="461" customFormat="1" ht="15.5">
      <c r="B69" s="462"/>
      <c r="C69" s="459"/>
      <c r="D69" s="460"/>
    </row>
    <row r="70" spans="1:4" s="461" customFormat="1" ht="15.5">
      <c r="B70" s="479"/>
      <c r="C70" s="479"/>
      <c r="D70" s="479"/>
    </row>
    <row r="71" spans="1:4" ht="15.5">
      <c r="A71" s="304"/>
      <c r="B71" s="304"/>
      <c r="C71" s="304"/>
      <c r="D71" s="304"/>
    </row>
    <row r="72" spans="1:4" ht="15.5">
      <c r="B72" s="482"/>
      <c r="C72" s="482"/>
      <c r="D72" s="482"/>
    </row>
    <row r="73" spans="1:4" s="461" customFormat="1" ht="15.5">
      <c r="B73" s="462"/>
      <c r="C73" s="459"/>
      <c r="D73" s="460"/>
    </row>
    <row r="74" spans="1:4" s="461" customFormat="1" ht="15.5">
      <c r="B74" s="479"/>
      <c r="C74" s="479"/>
      <c r="D74" s="479"/>
    </row>
    <row r="75" spans="1:4">
      <c r="B75" s="303"/>
    </row>
    <row r="76" spans="1:4" ht="15.5">
      <c r="B76" s="482"/>
      <c r="C76" s="482"/>
      <c r="D76" s="482"/>
    </row>
    <row r="77" spans="1:4" s="461" customFormat="1" ht="15.5">
      <c r="B77" s="479"/>
      <c r="C77" s="479"/>
      <c r="D77" s="460"/>
    </row>
    <row r="78" spans="1:4" s="461" customFormat="1" ht="15.5">
      <c r="B78" s="479"/>
      <c r="C78" s="479"/>
      <c r="D78" s="460"/>
    </row>
    <row r="79" spans="1:4" s="461" customFormat="1" ht="15.5">
      <c r="B79" s="479"/>
      <c r="C79" s="479"/>
      <c r="D79" s="460"/>
    </row>
    <row r="80" spans="1:4" ht="15.5">
      <c r="A80" s="304"/>
      <c r="B80" s="304"/>
      <c r="C80" s="304"/>
      <c r="D80" s="304"/>
    </row>
    <row r="81" spans="2:4" ht="15.5">
      <c r="B81" s="482"/>
      <c r="C81" s="482"/>
      <c r="D81" s="482"/>
    </row>
    <row r="82" spans="2:4" ht="15.5">
      <c r="B82" s="484"/>
      <c r="C82" s="484"/>
      <c r="D82" s="460"/>
    </row>
    <row r="83" spans="2:4" ht="15.5">
      <c r="B83" s="484"/>
      <c r="C83" s="484"/>
      <c r="D83" s="460"/>
    </row>
    <row r="84" spans="2:4" ht="15.5">
      <c r="B84" s="483"/>
      <c r="C84" s="483"/>
      <c r="D84" s="460"/>
    </row>
    <row r="85" spans="2:4" ht="15.5">
      <c r="B85" s="464"/>
      <c r="C85" s="464"/>
      <c r="D85" s="460"/>
    </row>
    <row r="86" spans="2:4" ht="15.5">
      <c r="B86" s="484"/>
      <c r="C86" s="484"/>
      <c r="D86" s="460"/>
    </row>
    <row r="87" spans="2:4" ht="15.5">
      <c r="B87" s="483"/>
      <c r="C87" s="483"/>
      <c r="D87" s="460"/>
    </row>
    <row r="88" spans="2:4" ht="33.65" customHeight="1">
      <c r="B88" s="484"/>
      <c r="C88" s="484"/>
      <c r="D88" s="460"/>
    </row>
    <row r="89" spans="2:4" ht="46.5" customHeight="1">
      <c r="B89" s="485"/>
      <c r="C89" s="485"/>
      <c r="D89" s="460"/>
    </row>
    <row r="90" spans="2:4" ht="29.5" customHeight="1">
      <c r="B90" s="485"/>
      <c r="C90" s="485"/>
      <c r="D90" s="460"/>
    </row>
    <row r="91" spans="2:4" ht="31" customHeight="1">
      <c r="B91" s="485"/>
      <c r="C91" s="485"/>
      <c r="D91" s="460"/>
    </row>
    <row r="92" spans="2:4" ht="31" customHeight="1">
      <c r="B92" s="485"/>
      <c r="C92" s="485"/>
      <c r="D92" s="460"/>
    </row>
    <row r="93" spans="2:4" ht="32.15" customHeight="1">
      <c r="B93" s="485"/>
      <c r="C93" s="485"/>
      <c r="D93" s="460"/>
    </row>
    <row r="94" spans="2:4" ht="46.5" customHeight="1">
      <c r="B94" s="484"/>
      <c r="C94" s="484"/>
      <c r="D94" s="460"/>
    </row>
    <row r="95" spans="2:4" ht="31" customHeight="1">
      <c r="B95" s="485"/>
      <c r="C95" s="485"/>
      <c r="D95" s="460"/>
    </row>
    <row r="96" spans="2:4" ht="45" customHeight="1">
      <c r="B96" s="485"/>
      <c r="C96" s="485"/>
      <c r="D96" s="460"/>
    </row>
    <row r="97" spans="1:4" ht="48" customHeight="1">
      <c r="B97" s="485"/>
      <c r="C97" s="485"/>
      <c r="D97" s="460"/>
    </row>
    <row r="98" spans="1:4" ht="46" customHeight="1">
      <c r="B98" s="485"/>
      <c r="C98" s="485"/>
      <c r="D98" s="460"/>
    </row>
    <row r="99" spans="1:4" ht="61.5" customHeight="1">
      <c r="B99" s="485"/>
      <c r="C99" s="485"/>
      <c r="D99" s="460"/>
    </row>
    <row r="100" spans="1:4" ht="47.15" customHeight="1">
      <c r="B100" s="485"/>
      <c r="C100" s="485"/>
      <c r="D100" s="460"/>
    </row>
    <row r="101" spans="1:4" ht="33" customHeight="1">
      <c r="B101" s="485"/>
      <c r="C101" s="485"/>
      <c r="D101" s="460"/>
    </row>
    <row r="102" spans="1:4" ht="48" customHeight="1">
      <c r="B102" s="485"/>
      <c r="C102" s="485"/>
      <c r="D102" s="460"/>
    </row>
    <row r="103" spans="1:4" ht="32.5" customHeight="1">
      <c r="B103" s="485"/>
      <c r="C103" s="485"/>
      <c r="D103" s="460"/>
    </row>
    <row r="104" spans="1:4" ht="32.5" customHeight="1">
      <c r="B104" s="485"/>
      <c r="C104" s="485"/>
      <c r="D104" s="460"/>
    </row>
    <row r="105" spans="1:4" ht="15.5">
      <c r="A105" s="304"/>
      <c r="B105" s="304"/>
      <c r="C105" s="304"/>
      <c r="D105" s="304"/>
    </row>
    <row r="106" spans="1:4" ht="15.5">
      <c r="B106" s="482"/>
      <c r="C106" s="482"/>
      <c r="D106" s="482"/>
    </row>
    <row r="107" spans="1:4" ht="15.5">
      <c r="B107" s="486"/>
      <c r="C107" s="486"/>
      <c r="D107" s="465"/>
    </row>
    <row r="108" spans="1:4" ht="15.5">
      <c r="A108" s="466"/>
      <c r="B108" s="466"/>
      <c r="C108" s="466"/>
      <c r="D108" s="466"/>
    </row>
    <row r="109" spans="1:4" ht="15.5">
      <c r="B109" s="482"/>
      <c r="C109" s="482"/>
      <c r="D109" s="482"/>
    </row>
    <row r="110" spans="1:4" ht="15.5">
      <c r="B110" s="485"/>
      <c r="C110" s="485"/>
      <c r="D110" s="460"/>
    </row>
    <row r="111" spans="1:4" ht="30.65" customHeight="1">
      <c r="B111" s="485"/>
      <c r="C111" s="485"/>
      <c r="D111" s="460"/>
    </row>
    <row r="112" spans="1:4" ht="30.65" customHeight="1">
      <c r="B112" s="485"/>
      <c r="C112" s="485"/>
      <c r="D112" s="460"/>
    </row>
    <row r="113" spans="1:4" ht="15.5">
      <c r="A113" s="466"/>
      <c r="B113" s="466"/>
      <c r="C113" s="466"/>
      <c r="D113" s="466"/>
    </row>
    <row r="114" spans="1:4" ht="15.5">
      <c r="B114" s="482"/>
      <c r="C114" s="482"/>
      <c r="D114" s="482"/>
    </row>
    <row r="115" spans="1:4" ht="15.5">
      <c r="B115" s="305"/>
      <c r="C115" s="467"/>
      <c r="D115" s="460"/>
    </row>
    <row r="116" spans="1:4" ht="15.5">
      <c r="B116" s="305"/>
      <c r="C116" s="467"/>
      <c r="D116" s="460"/>
    </row>
    <row r="117" spans="1:4" ht="15.5">
      <c r="B117" s="349"/>
      <c r="C117" s="467"/>
      <c r="D117" s="460"/>
    </row>
    <row r="118" spans="1:4" ht="15.5">
      <c r="B118" s="483"/>
      <c r="C118" s="483"/>
      <c r="D118" s="483"/>
    </row>
    <row r="119" spans="1:4" ht="15.5">
      <c r="B119" s="305"/>
      <c r="C119" s="467"/>
      <c r="D119" s="460"/>
    </row>
    <row r="120" spans="1:4" ht="15.5">
      <c r="A120" s="304"/>
      <c r="B120" s="304"/>
      <c r="C120" s="304"/>
      <c r="D120" s="304"/>
    </row>
    <row r="121" spans="1:4" ht="15.5">
      <c r="B121" s="482"/>
      <c r="C121" s="482"/>
      <c r="D121" s="482"/>
    </row>
    <row r="122" spans="1:4" ht="15.5">
      <c r="B122" s="485"/>
      <c r="C122" s="485"/>
      <c r="D122" s="460"/>
    </row>
    <row r="123" spans="1:4" ht="31" customHeight="1">
      <c r="B123" s="485"/>
      <c r="C123" s="485"/>
      <c r="D123" s="460"/>
    </row>
    <row r="124" spans="1:4" ht="15.5">
      <c r="B124" s="485"/>
      <c r="C124" s="485"/>
      <c r="D124" s="460"/>
    </row>
    <row r="125" spans="1:4" ht="15.5">
      <c r="A125" s="466"/>
      <c r="B125" s="466"/>
      <c r="C125" s="466"/>
      <c r="D125" s="466"/>
    </row>
    <row r="126" spans="1:4" ht="15.5">
      <c r="B126" s="482"/>
      <c r="C126" s="482"/>
      <c r="D126" s="482"/>
    </row>
    <row r="127" spans="1:4" ht="15.5">
      <c r="B127" s="485"/>
      <c r="C127" s="485"/>
      <c r="D127" s="460"/>
    </row>
    <row r="128" spans="1:4" ht="15.5">
      <c r="B128" s="485"/>
      <c r="C128" s="485"/>
      <c r="D128" s="460"/>
    </row>
    <row r="129" spans="1:4" ht="15.5">
      <c r="A129" s="466"/>
      <c r="B129" s="466"/>
      <c r="C129" s="466"/>
      <c r="D129" s="466"/>
    </row>
    <row r="130" spans="1:4" ht="15.5">
      <c r="B130" s="482"/>
      <c r="C130" s="482"/>
      <c r="D130" s="482"/>
    </row>
    <row r="131" spans="1:4" s="461" customFormat="1" ht="15.5">
      <c r="B131" s="462"/>
      <c r="C131" s="459"/>
      <c r="D131" s="460"/>
    </row>
    <row r="132" spans="1:4" ht="15.5">
      <c r="A132" s="466"/>
      <c r="B132" s="466"/>
      <c r="C132" s="466"/>
      <c r="D132" s="466"/>
    </row>
    <row r="133" spans="1:4" ht="15.5">
      <c r="B133" s="482"/>
      <c r="C133" s="482"/>
      <c r="D133" s="482"/>
    </row>
    <row r="134" spans="1:4" ht="15.5">
      <c r="B134" s="482"/>
      <c r="C134" s="482"/>
      <c r="D134" s="482"/>
    </row>
    <row r="135" spans="1:4" ht="15.5">
      <c r="B135" s="488"/>
      <c r="C135" s="488"/>
      <c r="D135" s="488"/>
    </row>
    <row r="136" spans="1:4" ht="33.75" customHeight="1">
      <c r="B136" s="489"/>
      <c r="C136" s="489"/>
      <c r="D136" s="489"/>
    </row>
    <row r="137" spans="1:4" ht="15.5">
      <c r="B137" s="489"/>
      <c r="C137" s="489"/>
      <c r="D137" s="489"/>
    </row>
    <row r="138" spans="1:4" ht="15.5">
      <c r="B138" s="489"/>
      <c r="C138" s="489"/>
      <c r="D138" s="489"/>
    </row>
    <row r="139" spans="1:4" ht="15.5">
      <c r="B139" s="489"/>
      <c r="C139" s="489"/>
      <c r="D139" s="489"/>
    </row>
    <row r="140" spans="1:4" ht="35.25" customHeight="1">
      <c r="B140" s="489"/>
      <c r="C140" s="489"/>
      <c r="D140" s="489"/>
    </row>
    <row r="141" spans="1:4" ht="15.5">
      <c r="B141" s="490"/>
      <c r="C141" s="490"/>
      <c r="D141" s="490"/>
    </row>
    <row r="142" spans="1:4" ht="34.5" customHeight="1">
      <c r="B142" s="487"/>
      <c r="C142" s="487"/>
      <c r="D142" s="487"/>
    </row>
    <row r="143" spans="1:4" ht="34.5" customHeight="1">
      <c r="B143" s="487"/>
      <c r="C143" s="487"/>
      <c r="D143" s="487"/>
    </row>
    <row r="144" spans="1:4" ht="54" customHeight="1">
      <c r="B144" s="489"/>
      <c r="C144" s="489"/>
      <c r="D144" s="489"/>
    </row>
    <row r="145" spans="2:4" ht="66" customHeight="1">
      <c r="B145" s="489"/>
      <c r="C145" s="489"/>
      <c r="D145" s="489"/>
    </row>
    <row r="146" spans="2:4" ht="54" customHeight="1">
      <c r="B146" s="489"/>
      <c r="C146" s="489"/>
      <c r="D146" s="489"/>
    </row>
    <row r="147" spans="2:4" ht="54" customHeight="1">
      <c r="B147" s="489"/>
      <c r="C147" s="489"/>
      <c r="D147" s="489"/>
    </row>
    <row r="148" spans="2:4" ht="42" customHeight="1">
      <c r="B148" s="489"/>
      <c r="C148" s="489"/>
      <c r="D148" s="489"/>
    </row>
    <row r="149" spans="2:4" ht="15.5">
      <c r="B149" s="489"/>
      <c r="C149" s="489"/>
      <c r="D149" s="489"/>
    </row>
    <row r="150" spans="2:4" ht="15.5">
      <c r="B150" s="489"/>
      <c r="C150" s="489"/>
      <c r="D150" s="489"/>
    </row>
    <row r="151" spans="2:4" ht="15.5">
      <c r="B151" s="482"/>
      <c r="C151" s="482"/>
      <c r="D151" s="482"/>
    </row>
    <row r="152" spans="2:4" ht="36" customHeight="1">
      <c r="B152" s="489"/>
      <c r="C152" s="489"/>
      <c r="D152" s="489"/>
    </row>
    <row r="153" spans="2:4" ht="43.5" customHeight="1">
      <c r="B153" s="489"/>
      <c r="C153" s="489"/>
      <c r="D153" s="489"/>
    </row>
    <row r="154" spans="2:4" ht="43.5" customHeight="1">
      <c r="B154" s="489"/>
      <c r="C154" s="489"/>
      <c r="D154" s="489"/>
    </row>
    <row r="155" spans="2:4" ht="43.5" customHeight="1">
      <c r="B155" s="489"/>
      <c r="C155" s="489"/>
      <c r="D155" s="489"/>
    </row>
    <row r="156" spans="2:4" ht="43.5" customHeight="1">
      <c r="B156" s="489"/>
      <c r="C156" s="489"/>
      <c r="D156" s="489"/>
    </row>
    <row r="157" spans="2:4" ht="43.5" customHeight="1">
      <c r="B157" s="489"/>
      <c r="C157" s="489"/>
      <c r="D157" s="489"/>
    </row>
    <row r="158" spans="2:4" ht="51.75" customHeight="1">
      <c r="B158" s="489"/>
      <c r="C158" s="489"/>
      <c r="D158" s="489"/>
    </row>
    <row r="159" spans="2:4" ht="48" customHeight="1">
      <c r="B159" s="489"/>
      <c r="C159" s="489"/>
      <c r="D159" s="489"/>
    </row>
    <row r="160" spans="2:4" ht="15.5">
      <c r="B160" s="489"/>
      <c r="C160" s="489"/>
      <c r="D160" s="489"/>
    </row>
    <row r="161" spans="2:4" ht="15.5">
      <c r="B161" s="305"/>
      <c r="C161" s="304"/>
      <c r="D161" s="304"/>
    </row>
    <row r="162" spans="2:4" ht="15.5">
      <c r="B162" s="305"/>
      <c r="C162" s="304"/>
      <c r="D162" s="304"/>
    </row>
    <row r="163" spans="2:4" ht="15.5">
      <c r="B163" s="305"/>
      <c r="C163" s="304"/>
      <c r="D163" s="304"/>
    </row>
    <row r="164" spans="2:4" ht="15.5">
      <c r="B164" s="305"/>
      <c r="C164" s="304"/>
      <c r="D164" s="304"/>
    </row>
    <row r="165" spans="2:4" ht="15.5">
      <c r="B165" s="305"/>
      <c r="C165" s="304"/>
      <c r="D165" s="304"/>
    </row>
    <row r="166" spans="2:4" ht="15.5">
      <c r="B166" s="305"/>
      <c r="C166" s="304"/>
      <c r="D166" s="304"/>
    </row>
    <row r="167" spans="2:4" ht="15.5">
      <c r="B167" s="305"/>
      <c r="C167" s="304"/>
      <c r="D167" s="304"/>
    </row>
    <row r="168" spans="2:4" ht="15.5">
      <c r="B168" s="305"/>
      <c r="C168" s="304"/>
      <c r="D168" s="304"/>
    </row>
    <row r="169" spans="2:4" ht="15.5">
      <c r="B169" s="305"/>
      <c r="C169" s="304"/>
      <c r="D169" s="304"/>
    </row>
    <row r="170" spans="2:4" ht="15.5">
      <c r="B170" s="305"/>
      <c r="C170" s="304"/>
      <c r="D170" s="304"/>
    </row>
    <row r="171" spans="2:4" ht="15.5">
      <c r="B171" s="305"/>
      <c r="C171" s="304"/>
      <c r="D171" s="304"/>
    </row>
    <row r="172" spans="2:4" ht="15.5">
      <c r="B172" s="305"/>
      <c r="C172" s="304"/>
      <c r="D172" s="304"/>
    </row>
    <row r="173" spans="2:4" ht="15.5">
      <c r="B173" s="305"/>
      <c r="C173" s="304"/>
      <c r="D173" s="304"/>
    </row>
    <row r="174" spans="2:4" ht="15.5">
      <c r="B174" s="305"/>
      <c r="C174" s="304"/>
      <c r="D174" s="304"/>
    </row>
    <row r="175" spans="2:4" ht="15.5">
      <c r="B175" s="305"/>
      <c r="C175" s="304"/>
      <c r="D175" s="304"/>
    </row>
    <row r="176" spans="2:4" ht="15.5">
      <c r="B176" s="305"/>
      <c r="C176" s="304"/>
      <c r="D176" s="304"/>
    </row>
    <row r="177" spans="2:4" ht="15.5">
      <c r="B177" s="305"/>
      <c r="C177" s="304"/>
      <c r="D177" s="304"/>
    </row>
    <row r="178" spans="2:4" ht="15.5">
      <c r="B178" s="305"/>
      <c r="C178" s="304"/>
      <c r="D178" s="304"/>
    </row>
    <row r="179" spans="2:4" ht="15.5">
      <c r="B179" s="305"/>
      <c r="C179" s="304"/>
      <c r="D179" s="304"/>
    </row>
    <row r="180" spans="2:4" ht="15.5">
      <c r="B180" s="305"/>
      <c r="C180" s="304"/>
      <c r="D180" s="304"/>
    </row>
    <row r="181" spans="2:4" ht="15.5">
      <c r="B181" s="305"/>
      <c r="C181" s="304"/>
      <c r="D181" s="304"/>
    </row>
    <row r="182" spans="2:4" ht="15.5">
      <c r="B182" s="305"/>
      <c r="C182" s="304"/>
      <c r="D182" s="304"/>
    </row>
    <row r="183" spans="2:4" ht="15.5">
      <c r="B183" s="305"/>
      <c r="C183" s="304"/>
      <c r="D183" s="304"/>
    </row>
    <row r="184" spans="2:4" ht="15.5">
      <c r="B184" s="305"/>
      <c r="C184" s="304"/>
      <c r="D184" s="304"/>
    </row>
    <row r="185" spans="2:4" ht="15.5">
      <c r="B185" s="305"/>
      <c r="C185" s="304"/>
      <c r="D185" s="304"/>
    </row>
    <row r="186" spans="2:4" ht="15.5">
      <c r="B186" s="305"/>
      <c r="C186" s="304"/>
      <c r="D186" s="304"/>
    </row>
    <row r="187" spans="2:4" ht="15.5">
      <c r="B187" s="305"/>
      <c r="C187" s="304"/>
      <c r="D187" s="304"/>
    </row>
    <row r="188" spans="2:4" ht="15.5">
      <c r="B188" s="305"/>
      <c r="C188" s="304"/>
      <c r="D188" s="304"/>
    </row>
    <row r="189" spans="2:4" ht="15.5">
      <c r="B189" s="305"/>
      <c r="C189" s="304"/>
      <c r="D189" s="304"/>
    </row>
    <row r="190" spans="2:4" ht="15.5">
      <c r="B190" s="305"/>
      <c r="C190" s="304"/>
      <c r="D190" s="304"/>
    </row>
    <row r="191" spans="2:4" ht="15.5">
      <c r="B191" s="305"/>
      <c r="C191" s="304"/>
      <c r="D191" s="304"/>
    </row>
    <row r="192" spans="2:4" ht="15.5">
      <c r="B192" s="305"/>
      <c r="C192" s="304"/>
      <c r="D192" s="304"/>
    </row>
    <row r="193" spans="2:4" ht="15.5">
      <c r="B193" s="305"/>
      <c r="C193" s="304"/>
      <c r="D193" s="304"/>
    </row>
    <row r="194" spans="2:4" ht="15.5">
      <c r="B194" s="305"/>
      <c r="C194" s="304"/>
      <c r="D194" s="304"/>
    </row>
  </sheetData>
  <mergeCells count="94">
    <mergeCell ref="B156:D156"/>
    <mergeCell ref="B157:D157"/>
    <mergeCell ref="B158:D158"/>
    <mergeCell ref="B159:D159"/>
    <mergeCell ref="B160:D160"/>
    <mergeCell ref="B155:D155"/>
    <mergeCell ref="B144:D144"/>
    <mergeCell ref="B145:D145"/>
    <mergeCell ref="B146:D146"/>
    <mergeCell ref="B147:D147"/>
    <mergeCell ref="B148:D148"/>
    <mergeCell ref="B149:D149"/>
    <mergeCell ref="B150:D150"/>
    <mergeCell ref="B151:D151"/>
    <mergeCell ref="B152:D152"/>
    <mergeCell ref="B153:D153"/>
    <mergeCell ref="B154:D154"/>
    <mergeCell ref="B143:D143"/>
    <mergeCell ref="B130:D130"/>
    <mergeCell ref="B133:D133"/>
    <mergeCell ref="B134:D134"/>
    <mergeCell ref="B135:D135"/>
    <mergeCell ref="B136:D136"/>
    <mergeCell ref="B137:D137"/>
    <mergeCell ref="B138:D138"/>
    <mergeCell ref="B139:D139"/>
    <mergeCell ref="B140:D140"/>
    <mergeCell ref="B141:D141"/>
    <mergeCell ref="B142:D142"/>
    <mergeCell ref="B128:C128"/>
    <mergeCell ref="B110:C110"/>
    <mergeCell ref="B111:C111"/>
    <mergeCell ref="B112:C112"/>
    <mergeCell ref="B114:D114"/>
    <mergeCell ref="B118:D118"/>
    <mergeCell ref="B121:D121"/>
    <mergeCell ref="B122:C122"/>
    <mergeCell ref="B123:C123"/>
    <mergeCell ref="B124:C124"/>
    <mergeCell ref="B126:D126"/>
    <mergeCell ref="B127:C127"/>
    <mergeCell ref="B109:D109"/>
    <mergeCell ref="B96:C96"/>
    <mergeCell ref="B97:C97"/>
    <mergeCell ref="B98:C98"/>
    <mergeCell ref="B99:C99"/>
    <mergeCell ref="B100:C100"/>
    <mergeCell ref="B101:C101"/>
    <mergeCell ref="B102:C102"/>
    <mergeCell ref="B103:C103"/>
    <mergeCell ref="B104:C104"/>
    <mergeCell ref="B106:D106"/>
    <mergeCell ref="B107:C107"/>
    <mergeCell ref="B95:C95"/>
    <mergeCell ref="B83:C83"/>
    <mergeCell ref="B84:C84"/>
    <mergeCell ref="B86:C86"/>
    <mergeCell ref="B87:C87"/>
    <mergeCell ref="B88:C88"/>
    <mergeCell ref="B89:C89"/>
    <mergeCell ref="B90:C90"/>
    <mergeCell ref="B91:C91"/>
    <mergeCell ref="B92:C92"/>
    <mergeCell ref="B93:C93"/>
    <mergeCell ref="B94:C94"/>
    <mergeCell ref="B82:C82"/>
    <mergeCell ref="B62:D62"/>
    <mergeCell ref="B65:D65"/>
    <mergeCell ref="B67:D67"/>
    <mergeCell ref="B70:D70"/>
    <mergeCell ref="B72:D72"/>
    <mergeCell ref="B74:D74"/>
    <mergeCell ref="B76:D76"/>
    <mergeCell ref="B77:C77"/>
    <mergeCell ref="B78:C78"/>
    <mergeCell ref="B79:C79"/>
    <mergeCell ref="B81:D81"/>
    <mergeCell ref="B60:D60"/>
    <mergeCell ref="B23:D23"/>
    <mergeCell ref="B28:D28"/>
    <mergeCell ref="B30:D30"/>
    <mergeCell ref="B36:D36"/>
    <mergeCell ref="B38:D38"/>
    <mergeCell ref="B43:D43"/>
    <mergeCell ref="B47:D47"/>
    <mergeCell ref="B49:D49"/>
    <mergeCell ref="B52:D52"/>
    <mergeCell ref="B55:D55"/>
    <mergeCell ref="B57:D57"/>
    <mergeCell ref="B21:D21"/>
    <mergeCell ref="B3:D3"/>
    <mergeCell ref="B10:D10"/>
    <mergeCell ref="B12:D12"/>
    <mergeCell ref="B15:D15"/>
  </mergeCells>
  <hyperlinks>
    <hyperlink ref="B6" r:id="rId1" xr:uid="{A393C711-4726-4DC5-A4C1-BAE075FCF096}"/>
  </hyperlinks>
  <pageMargins left="0.7" right="0.7" top="0.75" bottom="0.75" header="0.3" footer="0.3"/>
  <pageSetup paperSize="9" orientation="portrait" horizontalDpi="300"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B1:L130"/>
  <sheetViews>
    <sheetView showGridLines="0" topLeftCell="A24" zoomScale="90" zoomScaleNormal="90" zoomScaleSheetLayoutView="85" workbookViewId="0">
      <selection activeCell="C39" sqref="C39:C40"/>
    </sheetView>
  </sheetViews>
  <sheetFormatPr defaultColWidth="9.1796875" defaultRowHeight="15.5"/>
  <cols>
    <col min="1" max="1" width="9.1796875" style="9" customWidth="1"/>
    <col min="2" max="2" width="4.7265625" style="9" customWidth="1"/>
    <col min="3" max="3" width="4.54296875" style="9" customWidth="1"/>
    <col min="4" max="4" width="60.54296875" style="9" customWidth="1"/>
    <col min="5" max="5" width="3.7265625" style="158" customWidth="1"/>
    <col min="6" max="6" width="12.54296875" style="31" customWidth="1"/>
    <col min="7" max="7" width="3.7265625" style="31" customWidth="1"/>
    <col min="8" max="8" width="12.54296875" style="31" customWidth="1"/>
    <col min="9" max="9" width="3.7265625" style="31" customWidth="1"/>
    <col min="10" max="10" width="12.54296875" style="16" customWidth="1"/>
    <col min="11" max="11" width="3.7265625" style="31" customWidth="1"/>
    <col min="12" max="12" width="12.54296875" style="31" customWidth="1"/>
    <col min="13" max="16384" width="9.1796875" style="9"/>
  </cols>
  <sheetData>
    <row r="1" spans="2:12" ht="10.5" customHeight="1"/>
    <row r="2" spans="2:12" s="39" customFormat="1" ht="25.5" customHeight="1">
      <c r="B2" s="115" t="s">
        <v>4</v>
      </c>
      <c r="E2" s="159"/>
      <c r="F2" s="160"/>
      <c r="G2" s="160"/>
      <c r="H2" s="160"/>
      <c r="I2" s="160"/>
      <c r="J2" s="40"/>
      <c r="K2" s="160"/>
      <c r="L2" s="160"/>
    </row>
    <row r="3" spans="2:12">
      <c r="F3" s="41" t="s">
        <v>5</v>
      </c>
      <c r="G3" s="41"/>
      <c r="H3" s="41" t="s">
        <v>3</v>
      </c>
      <c r="J3" s="31"/>
      <c r="L3" s="41" t="s">
        <v>3</v>
      </c>
    </row>
    <row r="4" spans="2:12" s="170" customFormat="1" ht="31">
      <c r="F4" s="412" t="s">
        <v>6</v>
      </c>
      <c r="G4" s="430"/>
      <c r="H4" s="412" t="s">
        <v>42</v>
      </c>
      <c r="I4" s="430"/>
      <c r="J4" s="413" t="s">
        <v>7</v>
      </c>
      <c r="K4" s="430"/>
      <c r="L4" s="412" t="s">
        <v>43</v>
      </c>
    </row>
    <row r="5" spans="2:12">
      <c r="B5" s="32"/>
      <c r="E5" s="161"/>
      <c r="F5" s="414" t="s">
        <v>9</v>
      </c>
      <c r="G5" s="425"/>
      <c r="H5" s="426" t="s">
        <v>9</v>
      </c>
      <c r="I5" s="425"/>
      <c r="J5" s="426" t="s">
        <v>9</v>
      </c>
      <c r="K5" s="425"/>
      <c r="L5" s="371" t="s">
        <v>44</v>
      </c>
    </row>
    <row r="6" spans="2:12" s="32" customFormat="1">
      <c r="C6" s="32" t="s">
        <v>45</v>
      </c>
      <c r="E6" s="162"/>
      <c r="F6" s="81"/>
      <c r="G6" s="81"/>
      <c r="H6" s="81"/>
      <c r="I6" s="81"/>
      <c r="J6" s="415"/>
      <c r="K6" s="160"/>
      <c r="L6" s="427"/>
    </row>
    <row r="7" spans="2:12">
      <c r="B7" s="32"/>
      <c r="D7" s="9" t="s">
        <v>46</v>
      </c>
      <c r="L7" s="428"/>
    </row>
    <row r="8" spans="2:12">
      <c r="B8" s="32"/>
      <c r="D8" s="9" t="s">
        <v>47</v>
      </c>
      <c r="F8" s="16">
        <v>4.62818475</v>
      </c>
      <c r="G8" s="16"/>
      <c r="H8" s="40">
        <v>4.8600000000000003</v>
      </c>
      <c r="I8" s="16"/>
      <c r="J8" s="429">
        <v>0</v>
      </c>
      <c r="K8" s="16"/>
      <c r="L8" s="16">
        <f>H8+J8</f>
        <v>4.8600000000000003</v>
      </c>
    </row>
    <row r="9" spans="2:12">
      <c r="B9" s="32"/>
      <c r="D9" s="9" t="s">
        <v>48</v>
      </c>
      <c r="F9" s="16">
        <v>12.268509750000003</v>
      </c>
      <c r="G9" s="16"/>
      <c r="H9" s="40">
        <v>12.88</v>
      </c>
      <c r="I9" s="16"/>
      <c r="J9" s="16">
        <f>H9*0.2</f>
        <v>2.5760000000000005</v>
      </c>
      <c r="K9" s="16"/>
      <c r="L9" s="16">
        <f>H9+J9</f>
        <v>15.456000000000001</v>
      </c>
    </row>
    <row r="10" spans="2:12">
      <c r="B10" s="32"/>
      <c r="F10" s="16"/>
      <c r="G10" s="16"/>
      <c r="H10" s="40"/>
      <c r="I10" s="16"/>
      <c r="K10" s="16"/>
      <c r="L10" s="16"/>
    </row>
    <row r="11" spans="2:12">
      <c r="B11" s="32"/>
      <c r="D11" s="9" t="s">
        <v>49</v>
      </c>
      <c r="F11" s="16">
        <v>16.317882000000001</v>
      </c>
      <c r="G11" s="16"/>
      <c r="H11" s="40">
        <v>17.13</v>
      </c>
      <c r="I11" s="16"/>
      <c r="J11" s="429">
        <v>0</v>
      </c>
      <c r="K11" s="16"/>
      <c r="L11" s="16">
        <f>H11+J11</f>
        <v>17.13</v>
      </c>
    </row>
    <row r="12" spans="2:12">
      <c r="B12" s="32"/>
      <c r="D12" s="9" t="s">
        <v>48</v>
      </c>
      <c r="F12" s="16">
        <v>11.925852750000001</v>
      </c>
      <c r="G12" s="16"/>
      <c r="H12" s="40">
        <v>12.27</v>
      </c>
      <c r="I12" s="16"/>
      <c r="J12" s="16">
        <f>H12*0.2</f>
        <v>2.4540000000000002</v>
      </c>
      <c r="K12" s="16"/>
      <c r="L12" s="16">
        <f>H12+J12</f>
        <v>14.724</v>
      </c>
    </row>
    <row r="13" spans="2:12">
      <c r="B13" s="32"/>
      <c r="F13" s="16"/>
      <c r="G13" s="16"/>
      <c r="H13" s="40"/>
      <c r="I13" s="16"/>
      <c r="K13" s="16"/>
      <c r="L13" s="16"/>
    </row>
    <row r="14" spans="2:12">
      <c r="B14" s="32"/>
      <c r="D14" s="9" t="s">
        <v>50</v>
      </c>
      <c r="F14" s="16">
        <v>67.552049249999996</v>
      </c>
      <c r="G14" s="16"/>
      <c r="H14" s="40">
        <v>70.930000000000007</v>
      </c>
      <c r="I14" s="16"/>
      <c r="J14" s="429">
        <v>0</v>
      </c>
      <c r="K14" s="16"/>
      <c r="L14" s="16">
        <f>H14+J14</f>
        <v>70.930000000000007</v>
      </c>
    </row>
    <row r="15" spans="2:12">
      <c r="B15" s="32"/>
      <c r="D15" s="9" t="s">
        <v>48</v>
      </c>
      <c r="F15" s="16">
        <v>12.268509750000003</v>
      </c>
      <c r="G15" s="16"/>
      <c r="H15" s="40">
        <v>12.88</v>
      </c>
      <c r="I15" s="16"/>
      <c r="J15" s="16">
        <f>H15*0.2</f>
        <v>2.5760000000000005</v>
      </c>
      <c r="K15" s="16"/>
      <c r="L15" s="16">
        <f>H15+J15</f>
        <v>15.456000000000001</v>
      </c>
    </row>
    <row r="16" spans="2:12">
      <c r="B16" s="32"/>
      <c r="F16" s="16"/>
      <c r="G16" s="16"/>
      <c r="H16" s="16"/>
      <c r="I16" s="16"/>
      <c r="K16" s="16"/>
      <c r="L16" s="44"/>
    </row>
    <row r="17" spans="2:12">
      <c r="B17" s="32"/>
      <c r="D17" s="9" t="s">
        <v>51</v>
      </c>
      <c r="F17" s="16"/>
      <c r="G17" s="16"/>
      <c r="H17" s="16"/>
      <c r="I17" s="16"/>
      <c r="K17" s="16"/>
      <c r="L17" s="44"/>
    </row>
    <row r="18" spans="2:12">
      <c r="B18" s="32"/>
      <c r="D18" s="9" t="s">
        <v>52</v>
      </c>
      <c r="F18" s="16"/>
      <c r="G18" s="16"/>
      <c r="H18" s="16"/>
      <c r="I18" s="16"/>
      <c r="K18" s="16"/>
      <c r="L18" s="44"/>
    </row>
    <row r="19" spans="2:12">
      <c r="F19" s="16"/>
      <c r="G19" s="16"/>
      <c r="H19" s="16"/>
      <c r="I19" s="16"/>
      <c r="K19" s="16"/>
      <c r="L19" s="16"/>
    </row>
    <row r="20" spans="2:12" hidden="1">
      <c r="C20" s="9" t="s">
        <v>53</v>
      </c>
      <c r="F20" s="16">
        <v>216.11205000000004</v>
      </c>
      <c r="G20" s="16"/>
      <c r="H20" s="16"/>
      <c r="I20" s="16"/>
      <c r="J20" s="16">
        <f>H20*0.2</f>
        <v>0</v>
      </c>
      <c r="K20" s="16"/>
      <c r="L20" s="16">
        <f>H20+J20</f>
        <v>0</v>
      </c>
    </row>
    <row r="21" spans="2:12">
      <c r="F21" s="16"/>
      <c r="G21" s="16"/>
      <c r="H21" s="16"/>
      <c r="I21" s="16"/>
      <c r="K21" s="16"/>
      <c r="L21" s="16"/>
    </row>
    <row r="22" spans="2:12">
      <c r="C22" s="9" t="s">
        <v>54</v>
      </c>
      <c r="F22" s="16"/>
      <c r="G22" s="16"/>
      <c r="H22" s="16"/>
      <c r="I22" s="16"/>
      <c r="J22" s="16" t="s">
        <v>21</v>
      </c>
      <c r="K22" s="16"/>
      <c r="L22" s="16"/>
    </row>
    <row r="23" spans="2:12">
      <c r="D23" s="9" t="s">
        <v>55</v>
      </c>
      <c r="F23" s="16">
        <v>12.268509750000003</v>
      </c>
      <c r="G23" s="16"/>
      <c r="H23" s="40">
        <v>12.88</v>
      </c>
      <c r="I23" s="16"/>
      <c r="J23" s="16">
        <f>H23*0.2</f>
        <v>2.5760000000000005</v>
      </c>
      <c r="K23" s="16"/>
      <c r="L23" s="16">
        <f>H23+J23</f>
        <v>15.456000000000001</v>
      </c>
    </row>
    <row r="24" spans="2:12">
      <c r="F24" s="16"/>
      <c r="G24" s="16"/>
      <c r="H24" s="40"/>
      <c r="I24" s="16"/>
      <c r="K24" s="16"/>
      <c r="L24" s="16"/>
    </row>
    <row r="25" spans="2:12">
      <c r="C25" s="9" t="s">
        <v>56</v>
      </c>
      <c r="F25" s="16"/>
      <c r="G25" s="16"/>
      <c r="H25" s="40"/>
      <c r="I25" s="16"/>
      <c r="K25" s="16"/>
      <c r="L25" s="16"/>
    </row>
    <row r="26" spans="2:12">
      <c r="C26" s="9" t="s">
        <v>57</v>
      </c>
      <c r="F26" s="16">
        <v>22.457925000000003</v>
      </c>
      <c r="G26" s="16"/>
      <c r="H26" s="40">
        <v>23.58</v>
      </c>
      <c r="I26" s="16"/>
      <c r="J26" s="16">
        <f>H26*0.2</f>
        <v>4.7160000000000002</v>
      </c>
      <c r="K26" s="22"/>
      <c r="L26" s="16">
        <f>H26+J26</f>
        <v>28.295999999999999</v>
      </c>
    </row>
    <row r="27" spans="2:12">
      <c r="F27" s="16"/>
      <c r="G27" s="16"/>
      <c r="H27" s="40"/>
      <c r="I27" s="16"/>
      <c r="J27" s="16" t="s">
        <v>11</v>
      </c>
      <c r="K27" s="16"/>
      <c r="L27" s="16"/>
    </row>
    <row r="28" spans="2:12">
      <c r="C28" s="9" t="s">
        <v>58</v>
      </c>
      <c r="F28" s="16"/>
      <c r="G28" s="16"/>
      <c r="H28" s="40"/>
      <c r="I28" s="45"/>
      <c r="J28" s="190"/>
      <c r="K28" s="16"/>
      <c r="L28" s="45"/>
    </row>
    <row r="29" spans="2:12">
      <c r="C29" s="9" t="s">
        <v>57</v>
      </c>
      <c r="F29" s="16">
        <v>19.848638250000008</v>
      </c>
      <c r="G29" s="16"/>
      <c r="H29" s="40">
        <v>20.84</v>
      </c>
      <c r="I29" s="45"/>
      <c r="J29" s="16">
        <f>H29*0.2</f>
        <v>4.1680000000000001</v>
      </c>
      <c r="K29" s="22"/>
      <c r="L29" s="16">
        <f>H29+J29</f>
        <v>25.007999999999999</v>
      </c>
    </row>
    <row r="30" spans="2:12">
      <c r="F30" s="45"/>
      <c r="G30" s="45"/>
      <c r="H30" s="16"/>
      <c r="I30" s="45"/>
      <c r="K30" s="16"/>
      <c r="L30" s="45"/>
    </row>
    <row r="31" spans="2:12">
      <c r="C31" s="491" t="s">
        <v>59</v>
      </c>
      <c r="D31" s="491"/>
      <c r="F31" s="16"/>
      <c r="G31" s="16"/>
      <c r="H31" s="16"/>
      <c r="I31" s="16"/>
      <c r="J31" s="16" t="s">
        <v>11</v>
      </c>
      <c r="K31" s="16"/>
      <c r="L31" s="16"/>
    </row>
    <row r="32" spans="2:12">
      <c r="C32" s="107"/>
      <c r="F32" s="16"/>
      <c r="G32" s="16"/>
      <c r="H32" s="16"/>
      <c r="I32" s="16"/>
      <c r="K32" s="16"/>
      <c r="L32" s="16"/>
    </row>
    <row r="33" spans="3:12">
      <c r="C33" s="9" t="s">
        <v>60</v>
      </c>
      <c r="F33" s="16"/>
      <c r="G33" s="16"/>
      <c r="H33" s="16"/>
      <c r="I33" s="16"/>
      <c r="J33" s="16" t="s">
        <v>11</v>
      </c>
      <c r="K33" s="16"/>
      <c r="L33" s="16"/>
    </row>
    <row r="34" spans="3:12">
      <c r="D34" s="9" t="s">
        <v>61</v>
      </c>
      <c r="F34" s="16">
        <v>19.269825750000003</v>
      </c>
      <c r="G34" s="16"/>
      <c r="H34" s="16">
        <v>20.23</v>
      </c>
      <c r="I34" s="16"/>
      <c r="J34" s="16">
        <f>H34*0.2</f>
        <v>4.0460000000000003</v>
      </c>
      <c r="K34" s="16"/>
      <c r="L34" s="16">
        <f>H34+J34</f>
        <v>24.276</v>
      </c>
    </row>
    <row r="35" spans="3:12">
      <c r="J35" s="16" t="s">
        <v>11</v>
      </c>
      <c r="L35" s="16" t="s">
        <v>21</v>
      </c>
    </row>
    <row r="36" spans="3:12" hidden="1">
      <c r="C36" s="9" t="s">
        <v>62</v>
      </c>
      <c r="F36" s="192" t="s">
        <v>63</v>
      </c>
      <c r="G36" s="46"/>
      <c r="I36" s="46"/>
      <c r="J36" s="16">
        <v>0</v>
      </c>
      <c r="K36" s="16"/>
      <c r="L36" s="16">
        <f t="shared" ref="L36" si="0">H36+J36</f>
        <v>0</v>
      </c>
    </row>
    <row r="37" spans="3:12">
      <c r="J37" s="16" t="s">
        <v>11</v>
      </c>
      <c r="L37" s="9"/>
    </row>
    <row r="38" spans="3:12">
      <c r="L38" s="9"/>
    </row>
    <row r="39" spans="3:12">
      <c r="C39" s="32"/>
      <c r="E39" s="9"/>
      <c r="F39" s="81"/>
      <c r="G39" s="81"/>
      <c r="K39" s="81"/>
    </row>
    <row r="40" spans="3:12">
      <c r="C40" s="164"/>
      <c r="H40" s="81"/>
      <c r="I40" s="81"/>
      <c r="K40" s="81"/>
      <c r="L40" s="81"/>
    </row>
    <row r="46" spans="3:12">
      <c r="F46" s="9"/>
      <c r="G46" s="9"/>
      <c r="H46" s="9"/>
      <c r="I46" s="9"/>
      <c r="J46" s="9"/>
      <c r="K46" s="9"/>
      <c r="L46" s="9"/>
    </row>
    <row r="47" spans="3:12">
      <c r="F47" s="9"/>
      <c r="G47" s="9"/>
      <c r="H47" s="9"/>
      <c r="I47" s="9"/>
      <c r="J47" s="9"/>
      <c r="K47" s="9"/>
      <c r="L47" s="9"/>
    </row>
    <row r="48" spans="3:12">
      <c r="F48" s="9"/>
      <c r="G48" s="9"/>
      <c r="H48" s="9"/>
      <c r="I48" s="9"/>
      <c r="J48" s="9"/>
      <c r="K48" s="9"/>
      <c r="L48" s="9"/>
    </row>
    <row r="49" spans="6:12">
      <c r="F49" s="9"/>
      <c r="G49" s="9"/>
      <c r="H49" s="9"/>
      <c r="I49" s="9"/>
      <c r="J49" s="9"/>
      <c r="K49" s="9"/>
      <c r="L49" s="9"/>
    </row>
    <row r="50" spans="6:12">
      <c r="F50" s="9"/>
      <c r="G50" s="9"/>
      <c r="H50" s="9"/>
      <c r="I50" s="9"/>
      <c r="J50" s="9"/>
      <c r="K50" s="9"/>
      <c r="L50" s="9"/>
    </row>
    <row r="51" spans="6:12">
      <c r="F51" s="9"/>
      <c r="G51" s="9"/>
      <c r="H51" s="9"/>
      <c r="I51" s="9"/>
      <c r="J51" s="9"/>
      <c r="K51" s="9"/>
      <c r="L51" s="9"/>
    </row>
    <row r="52" spans="6:12">
      <c r="F52" s="9"/>
      <c r="G52" s="9"/>
      <c r="H52" s="9"/>
      <c r="I52" s="9"/>
      <c r="J52" s="9"/>
      <c r="K52" s="9"/>
      <c r="L52" s="9"/>
    </row>
    <row r="53" spans="6:12">
      <c r="F53" s="9"/>
      <c r="G53" s="9"/>
      <c r="H53" s="9"/>
      <c r="I53" s="9"/>
      <c r="J53" s="9"/>
      <c r="K53" s="9"/>
      <c r="L53" s="9"/>
    </row>
    <row r="54" spans="6:12">
      <c r="F54" s="9"/>
      <c r="G54" s="9"/>
      <c r="H54" s="9"/>
      <c r="I54" s="9"/>
      <c r="J54" s="9"/>
      <c r="K54" s="9"/>
      <c r="L54" s="9"/>
    </row>
    <row r="55" spans="6:12">
      <c r="F55" s="9"/>
      <c r="G55" s="9"/>
      <c r="H55" s="9"/>
      <c r="I55" s="9"/>
      <c r="J55" s="9"/>
      <c r="K55" s="9"/>
      <c r="L55" s="9"/>
    </row>
    <row r="56" spans="6:12">
      <c r="F56" s="9"/>
      <c r="G56" s="9"/>
      <c r="H56" s="9"/>
      <c r="I56" s="9"/>
      <c r="J56" s="9"/>
      <c r="K56" s="9"/>
      <c r="L56" s="9"/>
    </row>
    <row r="57" spans="6:12">
      <c r="F57" s="9"/>
      <c r="G57" s="9"/>
      <c r="H57" s="9"/>
      <c r="I57" s="9"/>
      <c r="J57" s="9"/>
      <c r="K57" s="9"/>
      <c r="L57" s="9"/>
    </row>
    <row r="58" spans="6:12">
      <c r="F58" s="9"/>
      <c r="G58" s="9"/>
      <c r="H58" s="9"/>
      <c r="I58" s="9"/>
      <c r="J58" s="9"/>
      <c r="K58" s="9"/>
      <c r="L58" s="9"/>
    </row>
    <row r="59" spans="6:12">
      <c r="F59" s="9"/>
      <c r="G59" s="9"/>
      <c r="H59" s="9"/>
      <c r="I59" s="9"/>
      <c r="J59" s="9"/>
      <c r="K59" s="9"/>
      <c r="L59" s="9"/>
    </row>
    <row r="60" spans="6:12">
      <c r="F60" s="9"/>
      <c r="G60" s="9"/>
      <c r="H60" s="9"/>
      <c r="I60" s="9"/>
      <c r="J60" s="9"/>
      <c r="K60" s="9"/>
      <c r="L60" s="9"/>
    </row>
    <row r="61" spans="6:12">
      <c r="F61" s="9"/>
      <c r="G61" s="9"/>
      <c r="H61" s="9"/>
      <c r="I61" s="9"/>
      <c r="J61" s="9"/>
      <c r="K61" s="9"/>
      <c r="L61" s="9"/>
    </row>
    <row r="62" spans="6:12">
      <c r="F62" s="9"/>
      <c r="G62" s="9"/>
      <c r="H62" s="9"/>
      <c r="I62" s="9"/>
      <c r="J62" s="9"/>
      <c r="K62" s="9"/>
      <c r="L62" s="9"/>
    </row>
    <row r="63" spans="6:12">
      <c r="F63" s="9"/>
      <c r="G63" s="9"/>
      <c r="H63" s="9"/>
      <c r="I63" s="9"/>
      <c r="J63" s="9"/>
      <c r="K63" s="9"/>
      <c r="L63" s="9"/>
    </row>
    <row r="64" spans="6:12">
      <c r="F64" s="9"/>
      <c r="G64" s="9"/>
      <c r="H64" s="9"/>
      <c r="I64" s="9"/>
      <c r="J64" s="9"/>
      <c r="K64" s="9"/>
      <c r="L64" s="9"/>
    </row>
    <row r="65" spans="6:12">
      <c r="F65" s="9"/>
      <c r="G65" s="9"/>
      <c r="H65" s="9"/>
      <c r="I65" s="9"/>
      <c r="J65" s="9"/>
      <c r="K65" s="9"/>
      <c r="L65" s="9"/>
    </row>
    <row r="66" spans="6:12">
      <c r="F66" s="9"/>
      <c r="G66" s="9"/>
      <c r="H66" s="9"/>
      <c r="I66" s="9"/>
      <c r="J66" s="9"/>
      <c r="K66" s="9"/>
      <c r="L66" s="9"/>
    </row>
    <row r="67" spans="6:12">
      <c r="F67" s="9"/>
      <c r="G67" s="9"/>
      <c r="H67" s="9"/>
      <c r="I67" s="9"/>
      <c r="J67" s="9"/>
      <c r="K67" s="9"/>
      <c r="L67" s="9"/>
    </row>
    <row r="68" spans="6:12">
      <c r="F68" s="9"/>
      <c r="G68" s="9"/>
      <c r="H68" s="9"/>
      <c r="I68" s="9"/>
      <c r="J68" s="9"/>
      <c r="K68" s="9"/>
      <c r="L68" s="9"/>
    </row>
    <row r="69" spans="6:12">
      <c r="F69" s="9"/>
      <c r="G69" s="9"/>
      <c r="H69" s="9"/>
      <c r="I69" s="9"/>
      <c r="J69" s="9"/>
      <c r="K69" s="9"/>
      <c r="L69" s="9"/>
    </row>
    <row r="70" spans="6:12">
      <c r="F70" s="9"/>
      <c r="G70" s="9"/>
      <c r="H70" s="9"/>
      <c r="I70" s="9"/>
      <c r="J70" s="9"/>
      <c r="K70" s="9"/>
      <c r="L70" s="9"/>
    </row>
    <row r="71" spans="6:12">
      <c r="F71" s="9"/>
      <c r="G71" s="9"/>
      <c r="H71" s="9"/>
      <c r="I71" s="9"/>
      <c r="J71" s="9"/>
      <c r="K71" s="9"/>
      <c r="L71" s="9"/>
    </row>
    <row r="72" spans="6:12">
      <c r="F72" s="9"/>
      <c r="G72" s="9"/>
      <c r="H72" s="9"/>
      <c r="I72" s="9"/>
      <c r="J72" s="9"/>
      <c r="K72" s="9"/>
      <c r="L72" s="9"/>
    </row>
    <row r="73" spans="6:12">
      <c r="F73" s="9"/>
      <c r="G73" s="9"/>
      <c r="H73" s="9"/>
      <c r="I73" s="9"/>
      <c r="J73" s="9"/>
      <c r="K73" s="9"/>
      <c r="L73" s="9"/>
    </row>
    <row r="74" spans="6:12">
      <c r="F74" s="9"/>
      <c r="G74" s="9"/>
      <c r="H74" s="9"/>
      <c r="I74" s="9"/>
      <c r="J74" s="9"/>
      <c r="K74" s="9"/>
      <c r="L74" s="9"/>
    </row>
    <row r="75" spans="6:12">
      <c r="F75" s="9"/>
      <c r="G75" s="9"/>
      <c r="H75" s="9"/>
      <c r="I75" s="9"/>
      <c r="J75" s="9"/>
      <c r="K75" s="9"/>
      <c r="L75" s="9"/>
    </row>
    <row r="76" spans="6:12">
      <c r="F76" s="9"/>
      <c r="G76" s="9"/>
      <c r="H76" s="9"/>
      <c r="I76" s="9"/>
      <c r="J76" s="9"/>
      <c r="K76" s="9"/>
      <c r="L76" s="9"/>
    </row>
    <row r="77" spans="6:12">
      <c r="F77" s="9"/>
      <c r="G77" s="9"/>
      <c r="H77" s="9"/>
      <c r="I77" s="9"/>
      <c r="J77" s="9"/>
      <c r="K77" s="9"/>
      <c r="L77" s="9"/>
    </row>
    <row r="78" spans="6:12">
      <c r="K78" s="9"/>
      <c r="L78" s="9"/>
    </row>
    <row r="79" spans="6:12">
      <c r="K79" s="9"/>
      <c r="L79" s="9"/>
    </row>
    <row r="80" spans="6:12">
      <c r="K80" s="9"/>
      <c r="L80" s="9"/>
    </row>
    <row r="81" spans="5:12">
      <c r="K81" s="9"/>
      <c r="L81" s="9"/>
    </row>
    <row r="82" spans="5:12">
      <c r="K82" s="9"/>
      <c r="L82" s="9"/>
    </row>
    <row r="83" spans="5:12">
      <c r="K83" s="9"/>
      <c r="L83" s="9"/>
    </row>
    <row r="84" spans="5:12">
      <c r="K84" s="9"/>
      <c r="L84" s="9"/>
    </row>
    <row r="85" spans="5:12">
      <c r="K85" s="9"/>
      <c r="L85" s="9"/>
    </row>
    <row r="86" spans="5:12">
      <c r="K86" s="9"/>
      <c r="L86" s="9"/>
    </row>
    <row r="87" spans="5:12">
      <c r="K87" s="9"/>
      <c r="L87" s="9"/>
    </row>
    <row r="88" spans="5:12">
      <c r="K88" s="9"/>
      <c r="L88" s="9"/>
    </row>
    <row r="89" spans="5:12">
      <c r="K89" s="9"/>
      <c r="L89" s="9"/>
    </row>
    <row r="90" spans="5:12">
      <c r="K90" s="9"/>
      <c r="L90" s="9"/>
    </row>
    <row r="91" spans="5:12">
      <c r="K91" s="9"/>
      <c r="L91" s="9"/>
    </row>
    <row r="92" spans="5:12">
      <c r="K92" s="9"/>
      <c r="L92" s="9"/>
    </row>
    <row r="96" spans="5:12">
      <c r="E96" s="9"/>
      <c r="F96" s="9"/>
      <c r="G96" s="9"/>
      <c r="H96" s="9"/>
      <c r="I96" s="9"/>
      <c r="K96" s="9"/>
      <c r="L96" s="9"/>
    </row>
    <row r="97" spans="10:10" s="9" customFormat="1">
      <c r="J97" s="16"/>
    </row>
    <row r="98" spans="10:10" s="9" customFormat="1">
      <c r="J98" s="16"/>
    </row>
    <row r="102" spans="10:10" s="9" customFormat="1">
      <c r="J102" s="16"/>
    </row>
    <row r="108" spans="10:10" s="9" customFormat="1">
      <c r="J108" s="16"/>
    </row>
    <row r="109" spans="10:10" s="9" customFormat="1">
      <c r="J109" s="16"/>
    </row>
    <row r="110" spans="10:10" s="9" customFormat="1">
      <c r="J110" s="16"/>
    </row>
    <row r="111" spans="10:10" s="9" customFormat="1">
      <c r="J111" s="16"/>
    </row>
    <row r="112" spans="10:10" s="9" customFormat="1">
      <c r="J112" s="16"/>
    </row>
    <row r="114" spans="10:10" s="9" customFormat="1">
      <c r="J114" s="16"/>
    </row>
    <row r="115" spans="10:10" s="9" customFormat="1">
      <c r="J115" s="16"/>
    </row>
    <row r="116" spans="10:10" s="9" customFormat="1">
      <c r="J116" s="16"/>
    </row>
    <row r="117" spans="10:10" s="9" customFormat="1">
      <c r="J117" s="16"/>
    </row>
    <row r="118" spans="10:10" s="9" customFormat="1">
      <c r="J118" s="16"/>
    </row>
    <row r="119" spans="10:10" s="9" customFormat="1">
      <c r="J119" s="16"/>
    </row>
    <row r="120" spans="10:10" s="9" customFormat="1">
      <c r="J120" s="16"/>
    </row>
    <row r="121" spans="10:10" s="9" customFormat="1">
      <c r="J121" s="16"/>
    </row>
    <row r="122" spans="10:10" s="9" customFormat="1">
      <c r="J122" s="16"/>
    </row>
    <row r="123" spans="10:10" s="9" customFormat="1">
      <c r="J123" s="16"/>
    </row>
    <row r="124" spans="10:10" s="9" customFormat="1">
      <c r="J124" s="16"/>
    </row>
    <row r="125" spans="10:10" s="9" customFormat="1">
      <c r="J125" s="16"/>
    </row>
    <row r="126" spans="10:10" s="9" customFormat="1">
      <c r="J126" s="16"/>
    </row>
    <row r="127" spans="10:10" s="9" customFormat="1">
      <c r="J127" s="16"/>
    </row>
    <row r="128" spans="10:10" s="9" customFormat="1">
      <c r="J128" s="16"/>
    </row>
    <row r="129" spans="10:10" s="9" customFormat="1">
      <c r="J129" s="16"/>
    </row>
    <row r="130" spans="10:10" s="9" customFormat="1">
      <c r="J130" s="16"/>
    </row>
  </sheetData>
  <mergeCells count="1">
    <mergeCell ref="C31:D31"/>
  </mergeCells>
  <phoneticPr fontId="2" type="noConversion"/>
  <printOptions horizontalCentered="1"/>
  <pageMargins left="0.74803149606299213" right="0.74803149606299213" top="0.98425196850393704" bottom="0.98425196850393704" header="0.51181102362204722" footer="0.51181102362204722"/>
  <pageSetup paperSize="9" scale="68" firstPageNumber="80" orientation="landscape" useFirstPageNumber="1" r:id="rId1"/>
  <headerFooter alignWithMargins="0">
    <oddFooter>&amp;C&amp;"Gill Sans MT Light,Regular"Page 12.3</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0F498-3073-439A-BF3F-D02940C468D2}">
  <sheetPr>
    <tabColor rgb="FF92D050"/>
    <pageSetUpPr fitToPage="1"/>
  </sheetPr>
  <dimension ref="B2:K68"/>
  <sheetViews>
    <sheetView showGridLines="0" zoomScale="80" zoomScaleNormal="80" zoomScaleSheetLayoutView="85" workbookViewId="0">
      <pane xSplit="3" ySplit="5" topLeftCell="H56" activePane="bottomRight" state="frozen"/>
      <selection pane="topRight" activeCell="D1" sqref="D1"/>
      <selection pane="bottomLeft" activeCell="A6" sqref="A6"/>
      <selection pane="bottomRight" activeCell="B79" sqref="B79"/>
    </sheetView>
  </sheetViews>
  <sheetFormatPr defaultColWidth="9.1796875" defaultRowHeight="15.5"/>
  <cols>
    <col min="1" max="1" width="9.1796875" style="9" customWidth="1"/>
    <col min="2" max="2" width="57.26953125" style="9" customWidth="1"/>
    <col min="3" max="3" width="3.7265625" style="9" customWidth="1"/>
    <col min="4" max="6" width="24.7265625" style="9" customWidth="1"/>
    <col min="7" max="7" width="3.7265625" style="9" customWidth="1"/>
    <col min="8" max="10" width="24.7265625" style="9" customWidth="1"/>
    <col min="11" max="11" width="9.54296875" style="9" bestFit="1" customWidth="1"/>
    <col min="12" max="16384" width="9.1796875" style="9"/>
  </cols>
  <sheetData>
    <row r="2" spans="2:10" s="88" customFormat="1" ht="20">
      <c r="B2" s="118" t="s">
        <v>64</v>
      </c>
      <c r="E2" s="120"/>
      <c r="I2" s="120" t="s">
        <v>65</v>
      </c>
    </row>
    <row r="3" spans="2:10">
      <c r="G3" s="88"/>
    </row>
    <row r="4" spans="2:10" ht="22.5" customHeight="1">
      <c r="D4" s="493" t="s">
        <v>5</v>
      </c>
      <c r="E4" s="493"/>
      <c r="F4" s="493"/>
      <c r="G4" s="88"/>
      <c r="H4" s="493" t="s">
        <v>3</v>
      </c>
      <c r="I4" s="493"/>
      <c r="J4" s="493"/>
    </row>
    <row r="5" spans="2:10" s="116" customFormat="1" ht="31">
      <c r="B5" s="165" t="s">
        <v>66</v>
      </c>
      <c r="C5" s="82"/>
      <c r="D5" s="144" t="s">
        <v>67</v>
      </c>
      <c r="E5" s="144" t="s">
        <v>68</v>
      </c>
      <c r="F5" s="144" t="s">
        <v>69</v>
      </c>
      <c r="G5" s="173"/>
      <c r="H5" s="144" t="s">
        <v>67</v>
      </c>
      <c r="I5" s="144" t="s">
        <v>68</v>
      </c>
      <c r="J5" s="144" t="s">
        <v>69</v>
      </c>
    </row>
    <row r="6" spans="2:10">
      <c r="B6" s="166" t="s">
        <v>70</v>
      </c>
      <c r="D6" s="221" t="s">
        <v>71</v>
      </c>
      <c r="E6" s="221" t="s">
        <v>72</v>
      </c>
      <c r="F6" s="221" t="s">
        <v>73</v>
      </c>
      <c r="G6" s="88"/>
      <c r="H6" s="221" t="s">
        <v>74</v>
      </c>
      <c r="I6" s="221" t="s">
        <v>75</v>
      </c>
      <c r="J6" s="221" t="s">
        <v>76</v>
      </c>
    </row>
    <row r="7" spans="2:10">
      <c r="B7" s="297" t="s">
        <v>77</v>
      </c>
      <c r="D7" s="221" t="s">
        <v>78</v>
      </c>
      <c r="E7" s="221" t="s">
        <v>73</v>
      </c>
      <c r="F7" s="221" t="s">
        <v>79</v>
      </c>
      <c r="G7" s="88"/>
      <c r="H7" s="221" t="s">
        <v>80</v>
      </c>
      <c r="I7" s="221" t="s">
        <v>76</v>
      </c>
      <c r="J7" s="221" t="s">
        <v>81</v>
      </c>
    </row>
    <row r="8" spans="2:10">
      <c r="B8" s="297" t="s">
        <v>82</v>
      </c>
      <c r="D8" s="221" t="s">
        <v>83</v>
      </c>
      <c r="E8" s="221" t="s">
        <v>84</v>
      </c>
      <c r="F8" s="221" t="s">
        <v>85</v>
      </c>
      <c r="G8" s="88"/>
      <c r="H8" s="221" t="s">
        <v>86</v>
      </c>
      <c r="I8" s="221" t="s">
        <v>87</v>
      </c>
      <c r="J8" s="221" t="s">
        <v>88</v>
      </c>
    </row>
    <row r="9" spans="2:10">
      <c r="B9" s="297" t="s">
        <v>89</v>
      </c>
      <c r="D9" s="221" t="s">
        <v>90</v>
      </c>
      <c r="E9" s="221" t="s">
        <v>91</v>
      </c>
      <c r="F9" s="221" t="s">
        <v>92</v>
      </c>
      <c r="G9" s="88"/>
      <c r="H9" s="221" t="s">
        <v>93</v>
      </c>
      <c r="I9" s="221" t="s">
        <v>94</v>
      </c>
      <c r="J9" s="221" t="s">
        <v>95</v>
      </c>
    </row>
    <row r="10" spans="2:10">
      <c r="B10" s="297" t="s">
        <v>96</v>
      </c>
      <c r="D10" s="221" t="s">
        <v>97</v>
      </c>
      <c r="E10" s="221" t="s">
        <v>98</v>
      </c>
      <c r="F10" s="221" t="s">
        <v>99</v>
      </c>
      <c r="G10" s="88"/>
      <c r="H10" s="221" t="s">
        <v>100</v>
      </c>
      <c r="I10" s="221" t="s">
        <v>101</v>
      </c>
      <c r="J10" s="221" t="s">
        <v>102</v>
      </c>
    </row>
    <row r="11" spans="2:10" ht="31">
      <c r="B11" s="297" t="s">
        <v>103</v>
      </c>
      <c r="D11" s="221" t="s">
        <v>104</v>
      </c>
      <c r="E11" s="221" t="s">
        <v>105</v>
      </c>
      <c r="F11" s="221" t="s">
        <v>105</v>
      </c>
      <c r="G11" s="88"/>
      <c r="H11" s="221" t="s">
        <v>106</v>
      </c>
      <c r="I11" s="221" t="s">
        <v>106</v>
      </c>
      <c r="J11" s="221" t="s">
        <v>106</v>
      </c>
    </row>
    <row r="12" spans="2:10" ht="16" customHeight="1">
      <c r="B12" s="494" t="s">
        <v>107</v>
      </c>
      <c r="C12" s="494"/>
      <c r="D12" s="492" t="s">
        <v>107</v>
      </c>
      <c r="E12" s="492"/>
      <c r="F12" s="492"/>
      <c r="G12" s="88"/>
      <c r="H12" s="492" t="s">
        <v>107</v>
      </c>
      <c r="I12" s="492"/>
      <c r="J12" s="492"/>
    </row>
    <row r="13" spans="2:10" ht="31" customHeight="1">
      <c r="B13" s="296"/>
      <c r="C13" s="296"/>
      <c r="D13" s="167"/>
      <c r="E13" s="167"/>
      <c r="H13" s="167"/>
      <c r="I13" s="167"/>
    </row>
    <row r="14" spans="2:10">
      <c r="B14" s="168" t="s">
        <v>108</v>
      </c>
      <c r="C14" s="296"/>
      <c r="D14" s="167"/>
      <c r="E14" s="167"/>
      <c r="F14" s="167"/>
      <c r="H14" s="167"/>
      <c r="I14" s="167"/>
      <c r="J14" s="167"/>
    </row>
    <row r="15" spans="2:10" s="82" customFormat="1" ht="31">
      <c r="B15" s="165" t="s">
        <v>109</v>
      </c>
      <c r="C15" s="296"/>
      <c r="D15" s="144" t="s">
        <v>67</v>
      </c>
      <c r="E15" s="144" t="s">
        <v>68</v>
      </c>
      <c r="F15" s="144" t="s">
        <v>69</v>
      </c>
      <c r="H15" s="144" t="s">
        <v>67</v>
      </c>
      <c r="I15" s="144" t="s">
        <v>68</v>
      </c>
      <c r="J15" s="144" t="s">
        <v>69</v>
      </c>
    </row>
    <row r="16" spans="2:10" s="82" customFormat="1" ht="46.5">
      <c r="B16" s="297" t="s">
        <v>110</v>
      </c>
      <c r="C16" s="296"/>
      <c r="D16" s="236" t="s">
        <v>111</v>
      </c>
      <c r="E16" s="221" t="s">
        <v>104</v>
      </c>
      <c r="F16" s="221" t="s">
        <v>104</v>
      </c>
      <c r="H16" s="236" t="s">
        <v>112</v>
      </c>
      <c r="I16" s="221" t="s">
        <v>104</v>
      </c>
      <c r="J16" s="221" t="s">
        <v>104</v>
      </c>
    </row>
    <row r="17" spans="2:11">
      <c r="B17" s="297" t="s">
        <v>113</v>
      </c>
      <c r="C17" s="296"/>
      <c r="D17" s="221" t="s">
        <v>114</v>
      </c>
      <c r="E17" s="221" t="s">
        <v>115</v>
      </c>
      <c r="F17" s="221" t="s">
        <v>116</v>
      </c>
      <c r="H17" s="221" t="s">
        <v>117</v>
      </c>
      <c r="I17" s="221" t="s">
        <v>118</v>
      </c>
      <c r="J17" s="221" t="s">
        <v>119</v>
      </c>
    </row>
    <row r="18" spans="2:11">
      <c r="B18" s="297" t="s">
        <v>120</v>
      </c>
      <c r="C18" s="296"/>
      <c r="D18" s="221" t="s">
        <v>121</v>
      </c>
      <c r="E18" s="221" t="s">
        <v>122</v>
      </c>
      <c r="F18" s="221" t="s">
        <v>123</v>
      </c>
      <c r="H18" s="221" t="s">
        <v>124</v>
      </c>
      <c r="I18" s="221" t="s">
        <v>125</v>
      </c>
      <c r="J18" s="221" t="s">
        <v>126</v>
      </c>
    </row>
    <row r="19" spans="2:11">
      <c r="B19" s="297" t="s">
        <v>127</v>
      </c>
      <c r="C19" s="296"/>
      <c r="D19" s="221" t="s">
        <v>128</v>
      </c>
      <c r="E19" s="221" t="s">
        <v>129</v>
      </c>
      <c r="F19" s="221" t="s">
        <v>130</v>
      </c>
      <c r="H19" s="221" t="s">
        <v>131</v>
      </c>
      <c r="I19" s="221" t="s">
        <v>132</v>
      </c>
      <c r="J19" s="221" t="s">
        <v>133</v>
      </c>
    </row>
    <row r="20" spans="2:11" ht="31">
      <c r="B20" s="297" t="s">
        <v>134</v>
      </c>
      <c r="C20" s="296"/>
      <c r="D20" s="221" t="s">
        <v>104</v>
      </c>
      <c r="E20" s="221" t="s">
        <v>105</v>
      </c>
      <c r="F20" s="221" t="s">
        <v>105</v>
      </c>
      <c r="H20" s="221" t="s">
        <v>104</v>
      </c>
      <c r="I20" s="221" t="s">
        <v>105</v>
      </c>
      <c r="J20" s="221" t="s">
        <v>105</v>
      </c>
    </row>
    <row r="21" spans="2:11" ht="31">
      <c r="B21" s="297" t="s">
        <v>135</v>
      </c>
      <c r="C21" s="296"/>
      <c r="D21" s="221" t="s">
        <v>121</v>
      </c>
      <c r="E21" s="221" t="s">
        <v>122</v>
      </c>
      <c r="F21" s="221" t="s">
        <v>123</v>
      </c>
      <c r="H21" s="221" t="s">
        <v>106</v>
      </c>
      <c r="I21" s="221" t="s">
        <v>106</v>
      </c>
      <c r="J21" s="221" t="s">
        <v>106</v>
      </c>
    </row>
    <row r="22" spans="2:11" ht="31">
      <c r="B22" s="297" t="s">
        <v>136</v>
      </c>
      <c r="C22" s="296"/>
      <c r="D22" s="221" t="s">
        <v>128</v>
      </c>
      <c r="E22" s="221" t="s">
        <v>129</v>
      </c>
      <c r="F22" s="221" t="s">
        <v>130</v>
      </c>
      <c r="H22" s="221" t="s">
        <v>124</v>
      </c>
      <c r="I22" s="221" t="s">
        <v>125</v>
      </c>
      <c r="J22" s="221" t="s">
        <v>126</v>
      </c>
    </row>
    <row r="23" spans="2:11" ht="15" customHeight="1">
      <c r="B23" s="296" t="s">
        <v>107</v>
      </c>
      <c r="C23" s="296"/>
      <c r="D23" s="169" t="s">
        <v>107</v>
      </c>
      <c r="E23" s="295"/>
      <c r="F23" s="295"/>
      <c r="H23" s="221" t="s">
        <v>131</v>
      </c>
      <c r="I23" s="221" t="s">
        <v>132</v>
      </c>
      <c r="J23" s="221" t="s">
        <v>133</v>
      </c>
    </row>
    <row r="24" spans="2:11" ht="31" customHeight="1">
      <c r="B24" s="296"/>
      <c r="C24" s="296"/>
      <c r="D24" s="167"/>
      <c r="E24" s="167"/>
      <c r="H24" s="167"/>
      <c r="I24" s="167"/>
    </row>
    <row r="25" spans="2:11" s="82" customFormat="1" ht="31">
      <c r="B25" s="165" t="s">
        <v>137</v>
      </c>
      <c r="C25" s="296"/>
      <c r="D25" s="144" t="s">
        <v>67</v>
      </c>
      <c r="E25" s="144" t="s">
        <v>68</v>
      </c>
      <c r="F25" s="144" t="s">
        <v>69</v>
      </c>
      <c r="H25" s="144" t="s">
        <v>67</v>
      </c>
      <c r="I25" s="144" t="s">
        <v>68</v>
      </c>
      <c r="J25" s="144" t="s">
        <v>69</v>
      </c>
    </row>
    <row r="26" spans="2:11">
      <c r="B26" s="297" t="s">
        <v>138</v>
      </c>
      <c r="C26" s="296"/>
      <c r="D26" s="221" t="s">
        <v>139</v>
      </c>
      <c r="E26" s="221" t="s">
        <v>139</v>
      </c>
      <c r="F26" s="221" t="s">
        <v>139</v>
      </c>
      <c r="H26" s="221" t="s">
        <v>139</v>
      </c>
      <c r="I26" s="221" t="s">
        <v>139</v>
      </c>
      <c r="J26" s="221" t="s">
        <v>139</v>
      </c>
    </row>
    <row r="27" spans="2:11" ht="31">
      <c r="B27" s="297" t="s">
        <v>140</v>
      </c>
      <c r="C27" s="296"/>
      <c r="D27" s="221" t="s">
        <v>141</v>
      </c>
      <c r="E27" s="221" t="s">
        <v>142</v>
      </c>
      <c r="F27" s="221" t="s">
        <v>143</v>
      </c>
      <c r="H27" s="221" t="s">
        <v>144</v>
      </c>
      <c r="I27" s="221" t="s">
        <v>145</v>
      </c>
      <c r="J27" s="221" t="s">
        <v>146</v>
      </c>
      <c r="K27" s="237"/>
    </row>
    <row r="28" spans="2:11" ht="31">
      <c r="B28" s="297" t="s">
        <v>147</v>
      </c>
      <c r="C28" s="296"/>
      <c r="D28" s="221" t="s">
        <v>148</v>
      </c>
      <c r="E28" s="221" t="s">
        <v>143</v>
      </c>
      <c r="F28" s="221" t="s">
        <v>149</v>
      </c>
      <c r="H28" s="221" t="s">
        <v>150</v>
      </c>
      <c r="I28" s="221" t="s">
        <v>151</v>
      </c>
      <c r="J28" s="221" t="s">
        <v>152</v>
      </c>
      <c r="K28" s="237"/>
    </row>
    <row r="29" spans="2:11">
      <c r="B29" s="297" t="s">
        <v>153</v>
      </c>
      <c r="C29" s="296"/>
      <c r="D29" s="221" t="s">
        <v>148</v>
      </c>
      <c r="E29" s="221" t="s">
        <v>143</v>
      </c>
      <c r="F29" s="221" t="s">
        <v>149</v>
      </c>
      <c r="H29" s="221" t="s">
        <v>148</v>
      </c>
      <c r="I29" s="221" t="s">
        <v>143</v>
      </c>
      <c r="J29" s="221" t="s">
        <v>152</v>
      </c>
      <c r="K29" s="237"/>
    </row>
    <row r="30" spans="2:11">
      <c r="B30" s="297" t="s">
        <v>154</v>
      </c>
      <c r="C30" s="296"/>
      <c r="D30" s="221" t="s">
        <v>143</v>
      </c>
      <c r="E30" s="221" t="s">
        <v>149</v>
      </c>
      <c r="F30" s="221" t="s">
        <v>155</v>
      </c>
      <c r="H30" s="221" t="s">
        <v>143</v>
      </c>
      <c r="I30" s="221" t="s">
        <v>149</v>
      </c>
      <c r="J30" s="221" t="s">
        <v>156</v>
      </c>
      <c r="K30" s="237"/>
    </row>
    <row r="31" spans="2:11">
      <c r="B31" s="297" t="s">
        <v>157</v>
      </c>
      <c r="C31" s="296"/>
      <c r="D31" s="221" t="s">
        <v>158</v>
      </c>
      <c r="E31" s="221" t="s">
        <v>104</v>
      </c>
      <c r="F31" s="221" t="s">
        <v>104</v>
      </c>
      <c r="H31" s="221" t="s">
        <v>158</v>
      </c>
      <c r="I31" s="221" t="s">
        <v>104</v>
      </c>
      <c r="J31" s="221" t="s">
        <v>104</v>
      </c>
    </row>
    <row r="32" spans="2:11" ht="31">
      <c r="B32" s="297" t="s">
        <v>159</v>
      </c>
      <c r="C32" s="296"/>
      <c r="D32" s="221" t="s">
        <v>160</v>
      </c>
      <c r="E32" s="221" t="s">
        <v>104</v>
      </c>
      <c r="F32" s="221" t="s">
        <v>104</v>
      </c>
      <c r="H32" s="221" t="s">
        <v>160</v>
      </c>
      <c r="I32" s="221" t="s">
        <v>104</v>
      </c>
      <c r="J32" s="221" t="s">
        <v>104</v>
      </c>
    </row>
    <row r="33" spans="2:10">
      <c r="B33" s="297" t="s">
        <v>161</v>
      </c>
      <c r="C33" s="296"/>
      <c r="D33" s="221" t="s">
        <v>162</v>
      </c>
      <c r="E33" s="221" t="s">
        <v>163</v>
      </c>
      <c r="F33" s="221" t="s">
        <v>164</v>
      </c>
      <c r="H33" s="221" t="s">
        <v>162</v>
      </c>
      <c r="I33" s="221" t="s">
        <v>163</v>
      </c>
      <c r="J33" s="221" t="s">
        <v>164</v>
      </c>
    </row>
    <row r="34" spans="2:10" ht="46.5">
      <c r="B34" s="297" t="s">
        <v>165</v>
      </c>
      <c r="C34" s="296"/>
      <c r="D34" s="221" t="s">
        <v>162</v>
      </c>
      <c r="E34" s="221" t="s">
        <v>166</v>
      </c>
      <c r="F34" s="221" t="s">
        <v>104</v>
      </c>
      <c r="H34" s="221" t="s">
        <v>162</v>
      </c>
      <c r="I34" s="221" t="s">
        <v>166</v>
      </c>
      <c r="J34" s="221" t="s">
        <v>104</v>
      </c>
    </row>
    <row r="35" spans="2:10">
      <c r="B35" s="297" t="s">
        <v>167</v>
      </c>
      <c r="C35" s="296"/>
      <c r="D35" s="221" t="s">
        <v>168</v>
      </c>
      <c r="E35" s="221" t="s">
        <v>169</v>
      </c>
      <c r="F35" s="221" t="s">
        <v>104</v>
      </c>
      <c r="H35" s="221" t="s">
        <v>168</v>
      </c>
      <c r="I35" s="221" t="s">
        <v>169</v>
      </c>
      <c r="J35" s="221" t="s">
        <v>104</v>
      </c>
    </row>
    <row r="36" spans="2:10" ht="31">
      <c r="B36" s="297" t="s">
        <v>170</v>
      </c>
      <c r="C36" s="296"/>
      <c r="D36" s="221" t="s">
        <v>171</v>
      </c>
      <c r="E36" s="221" t="s">
        <v>160</v>
      </c>
      <c r="F36" s="221" t="s">
        <v>104</v>
      </c>
      <c r="H36" s="221" t="s">
        <v>171</v>
      </c>
      <c r="I36" s="221" t="s">
        <v>160</v>
      </c>
      <c r="J36" s="221" t="s">
        <v>104</v>
      </c>
    </row>
    <row r="37" spans="2:10" ht="32.25" customHeight="1">
      <c r="B37" s="296" t="s">
        <v>172</v>
      </c>
      <c r="C37" s="296"/>
      <c r="D37" s="492" t="s">
        <v>172</v>
      </c>
      <c r="E37" s="492"/>
      <c r="F37" s="492"/>
      <c r="H37" s="492" t="s">
        <v>172</v>
      </c>
      <c r="I37" s="492"/>
      <c r="J37" s="492"/>
    </row>
    <row r="38" spans="2:10" ht="31" customHeight="1">
      <c r="C38" s="296"/>
    </row>
    <row r="39" spans="2:10">
      <c r="B39" s="168" t="s">
        <v>173</v>
      </c>
      <c r="C39" s="296"/>
    </row>
    <row r="40" spans="2:10" s="82" customFormat="1">
      <c r="B40" s="165" t="s">
        <v>174</v>
      </c>
      <c r="C40" s="296"/>
      <c r="D40" s="144"/>
      <c r="E40" s="144" t="s">
        <v>175</v>
      </c>
      <c r="F40" s="144" t="s">
        <v>176</v>
      </c>
      <c r="H40" s="144"/>
      <c r="I40" s="144" t="s">
        <v>175</v>
      </c>
      <c r="J40" s="144" t="s">
        <v>176</v>
      </c>
    </row>
    <row r="41" spans="2:10">
      <c r="B41" s="297" t="s">
        <v>177</v>
      </c>
      <c r="C41" s="296"/>
      <c r="D41" s="221"/>
      <c r="E41" s="221" t="s">
        <v>178</v>
      </c>
      <c r="F41" s="221" t="s">
        <v>179</v>
      </c>
      <c r="H41" s="221"/>
      <c r="I41" s="221" t="s">
        <v>178</v>
      </c>
      <c r="J41" s="221" t="s">
        <v>180</v>
      </c>
    </row>
    <row r="42" spans="2:10">
      <c r="B42" s="297" t="s">
        <v>181</v>
      </c>
      <c r="C42" s="296"/>
      <c r="D42" s="221"/>
      <c r="E42" s="221" t="s">
        <v>182</v>
      </c>
      <c r="F42" s="221" t="s">
        <v>183</v>
      </c>
      <c r="H42" s="221"/>
      <c r="I42" s="221" t="s">
        <v>182</v>
      </c>
      <c r="J42" s="221" t="s">
        <v>184</v>
      </c>
    </row>
    <row r="43" spans="2:10" s="39" customFormat="1" ht="46.5">
      <c r="B43" s="297" t="s">
        <v>181</v>
      </c>
      <c r="C43" s="296"/>
      <c r="D43" s="221"/>
      <c r="E43" s="221" t="s">
        <v>185</v>
      </c>
      <c r="F43" s="221" t="s">
        <v>186</v>
      </c>
      <c r="H43" s="221"/>
      <c r="I43" s="221" t="s">
        <v>185</v>
      </c>
      <c r="J43" s="221" t="s">
        <v>187</v>
      </c>
    </row>
    <row r="44" spans="2:10" s="39" customFormat="1">
      <c r="B44" s="297"/>
      <c r="C44" s="296"/>
      <c r="D44" s="221"/>
      <c r="E44" s="221"/>
      <c r="F44" s="221"/>
      <c r="H44" s="221"/>
      <c r="I44" s="221"/>
      <c r="J44" s="221"/>
    </row>
    <row r="45" spans="2:10" s="39" customFormat="1">
      <c r="B45" s="297" t="s">
        <v>188</v>
      </c>
      <c r="C45" s="296"/>
      <c r="D45" s="221"/>
      <c r="E45" s="221" t="s">
        <v>182</v>
      </c>
      <c r="F45" s="221" t="s">
        <v>189</v>
      </c>
      <c r="H45" s="221"/>
      <c r="I45" s="221" t="s">
        <v>182</v>
      </c>
      <c r="J45" s="221" t="s">
        <v>190</v>
      </c>
    </row>
    <row r="46" spans="2:10" s="39" customFormat="1" ht="46.5">
      <c r="B46" s="297" t="s">
        <v>188</v>
      </c>
      <c r="C46" s="296"/>
      <c r="D46" s="221"/>
      <c r="E46" s="221" t="s">
        <v>185</v>
      </c>
      <c r="F46" s="221" t="s">
        <v>191</v>
      </c>
      <c r="H46" s="221"/>
      <c r="I46" s="221" t="s">
        <v>185</v>
      </c>
      <c r="J46" s="221" t="s">
        <v>192</v>
      </c>
    </row>
    <row r="47" spans="2:10" s="39" customFormat="1">
      <c r="B47" s="297"/>
      <c r="C47" s="296"/>
      <c r="D47" s="221"/>
      <c r="E47" s="221"/>
      <c r="F47" s="221"/>
      <c r="H47" s="221"/>
      <c r="I47" s="221"/>
      <c r="J47" s="221"/>
    </row>
    <row r="48" spans="2:10" s="39" customFormat="1">
      <c r="B48" s="297" t="s">
        <v>193</v>
      </c>
      <c r="C48" s="296"/>
      <c r="D48" s="221"/>
      <c r="E48" s="221" t="s">
        <v>182</v>
      </c>
      <c r="F48" s="221" t="s">
        <v>106</v>
      </c>
      <c r="H48" s="221"/>
      <c r="I48" s="221" t="s">
        <v>182</v>
      </c>
      <c r="J48" s="221" t="s">
        <v>106</v>
      </c>
    </row>
    <row r="49" spans="2:10" s="39" customFormat="1" ht="46.5">
      <c r="B49" s="297" t="s">
        <v>193</v>
      </c>
      <c r="C49" s="296"/>
      <c r="D49" s="221"/>
      <c r="E49" s="221" t="s">
        <v>185</v>
      </c>
      <c r="F49" s="221" t="s">
        <v>106</v>
      </c>
      <c r="H49" s="221"/>
      <c r="I49" s="221" t="s">
        <v>185</v>
      </c>
      <c r="J49" s="221" t="s">
        <v>106</v>
      </c>
    </row>
    <row r="50" spans="2:10" s="39" customFormat="1">
      <c r="B50" s="297"/>
      <c r="C50" s="296"/>
      <c r="D50" s="221"/>
      <c r="E50" s="221"/>
      <c r="F50" s="221"/>
      <c r="H50" s="221"/>
      <c r="I50" s="221"/>
      <c r="J50" s="221"/>
    </row>
    <row r="51" spans="2:10" s="39" customFormat="1">
      <c r="B51" s="297" t="s">
        <v>194</v>
      </c>
      <c r="C51" s="296"/>
      <c r="D51" s="221"/>
      <c r="E51" s="221" t="s">
        <v>195</v>
      </c>
      <c r="F51" s="221" t="s">
        <v>196</v>
      </c>
      <c r="H51" s="221"/>
      <c r="I51" s="221" t="s">
        <v>195</v>
      </c>
      <c r="J51" s="221" t="s">
        <v>197</v>
      </c>
    </row>
    <row r="52" spans="2:10" s="39" customFormat="1" ht="31">
      <c r="B52" s="297" t="s">
        <v>198</v>
      </c>
      <c r="C52" s="296"/>
      <c r="D52" s="221"/>
      <c r="E52" s="221" t="s">
        <v>199</v>
      </c>
      <c r="F52" s="221" t="s">
        <v>200</v>
      </c>
      <c r="H52" s="221"/>
      <c r="I52" s="221" t="s">
        <v>199</v>
      </c>
      <c r="J52" s="221" t="s">
        <v>201</v>
      </c>
    </row>
    <row r="53" spans="2:10" s="39" customFormat="1" ht="31">
      <c r="B53" s="297" t="s">
        <v>202</v>
      </c>
      <c r="C53" s="296"/>
      <c r="D53" s="221"/>
      <c r="E53" s="221" t="s">
        <v>203</v>
      </c>
      <c r="F53" s="221" t="s">
        <v>200</v>
      </c>
      <c r="H53" s="221"/>
      <c r="I53" s="221" t="s">
        <v>203</v>
      </c>
      <c r="J53" s="221" t="s">
        <v>201</v>
      </c>
    </row>
    <row r="54" spans="2:10" s="39" customFormat="1" ht="46.5">
      <c r="B54" s="297" t="s">
        <v>204</v>
      </c>
      <c r="C54" s="296"/>
      <c r="D54" s="221"/>
      <c r="E54" s="221" t="s">
        <v>205</v>
      </c>
      <c r="F54" s="221" t="s">
        <v>206</v>
      </c>
      <c r="H54" s="221"/>
      <c r="I54" s="221" t="s">
        <v>205</v>
      </c>
      <c r="J54" s="221" t="s">
        <v>207</v>
      </c>
    </row>
    <row r="55" spans="2:10" s="39" customFormat="1" ht="77.5">
      <c r="B55" s="297" t="s">
        <v>208</v>
      </c>
      <c r="C55" s="296"/>
      <c r="D55" s="221"/>
      <c r="E55" s="221" t="s">
        <v>205</v>
      </c>
      <c r="F55" s="221" t="s">
        <v>209</v>
      </c>
      <c r="H55" s="221"/>
      <c r="I55" s="221" t="s">
        <v>205</v>
      </c>
      <c r="J55" s="221" t="s">
        <v>210</v>
      </c>
    </row>
    <row r="56" spans="2:10" s="39" customFormat="1" ht="62">
      <c r="B56" s="297" t="s">
        <v>211</v>
      </c>
      <c r="C56" s="296"/>
      <c r="D56" s="221"/>
      <c r="E56" s="221" t="s">
        <v>205</v>
      </c>
      <c r="F56" s="221" t="s">
        <v>212</v>
      </c>
      <c r="H56" s="221"/>
      <c r="I56" s="221" t="s">
        <v>205</v>
      </c>
      <c r="J56" s="221" t="s">
        <v>213</v>
      </c>
    </row>
    <row r="57" spans="2:10" s="39" customFormat="1">
      <c r="B57" s="297" t="s">
        <v>214</v>
      </c>
      <c r="C57" s="296"/>
      <c r="D57" s="221"/>
      <c r="E57" s="221" t="s">
        <v>215</v>
      </c>
      <c r="F57" s="221" t="s">
        <v>216</v>
      </c>
      <c r="H57" s="221"/>
      <c r="I57" s="221" t="s">
        <v>215</v>
      </c>
      <c r="J57" s="221" t="s">
        <v>217</v>
      </c>
    </row>
    <row r="58" spans="2:10" s="39" customFormat="1">
      <c r="B58" s="297" t="s">
        <v>218</v>
      </c>
      <c r="C58" s="296"/>
      <c r="D58" s="221"/>
      <c r="E58" s="221"/>
      <c r="F58" s="221" t="s">
        <v>219</v>
      </c>
      <c r="H58" s="221"/>
      <c r="I58" s="221"/>
      <c r="J58" s="221" t="s">
        <v>220</v>
      </c>
    </row>
    <row r="59" spans="2:10" s="39" customFormat="1">
      <c r="B59" s="297" t="s">
        <v>221</v>
      </c>
      <c r="C59" s="296"/>
      <c r="D59" s="221"/>
      <c r="E59" s="221"/>
      <c r="F59" s="221" t="s">
        <v>219</v>
      </c>
      <c r="H59" s="221"/>
      <c r="I59" s="221"/>
      <c r="J59" s="221" t="s">
        <v>220</v>
      </c>
    </row>
    <row r="60" spans="2:10" s="39" customFormat="1" ht="31">
      <c r="B60" s="297" t="s">
        <v>222</v>
      </c>
      <c r="C60" s="296"/>
      <c r="D60" s="221"/>
      <c r="E60" s="221"/>
      <c r="F60" s="221" t="s">
        <v>223</v>
      </c>
      <c r="H60" s="221"/>
      <c r="I60" s="221"/>
      <c r="J60" s="221" t="s">
        <v>168</v>
      </c>
    </row>
    <row r="61" spans="2:10" ht="31" customHeight="1">
      <c r="C61" s="296"/>
    </row>
    <row r="62" spans="2:10">
      <c r="B62" s="168" t="s">
        <v>224</v>
      </c>
      <c r="C62" s="296"/>
    </row>
    <row r="63" spans="2:10" ht="31">
      <c r="B63" s="168" t="s">
        <v>137</v>
      </c>
      <c r="C63" s="296"/>
      <c r="D63" s="294" t="s">
        <v>67</v>
      </c>
      <c r="E63" s="144" t="s">
        <v>225</v>
      </c>
      <c r="F63" s="294" t="s">
        <v>226</v>
      </c>
      <c r="H63" s="294" t="s">
        <v>67</v>
      </c>
      <c r="I63" s="144" t="s">
        <v>225</v>
      </c>
      <c r="J63" s="294" t="s">
        <v>226</v>
      </c>
    </row>
    <row r="64" spans="2:10">
      <c r="B64" s="297" t="s">
        <v>227</v>
      </c>
      <c r="C64" s="296"/>
      <c r="D64" s="221" t="s">
        <v>228</v>
      </c>
      <c r="E64" s="220" t="s">
        <v>229</v>
      </c>
      <c r="F64" s="221" t="s">
        <v>230</v>
      </c>
      <c r="H64" s="221" t="s">
        <v>231</v>
      </c>
      <c r="I64" s="220" t="s">
        <v>232</v>
      </c>
      <c r="J64" s="221" t="s">
        <v>233</v>
      </c>
    </row>
    <row r="65" spans="2:10">
      <c r="B65" s="297" t="s">
        <v>234</v>
      </c>
      <c r="C65" s="296"/>
      <c r="D65" s="221" t="s">
        <v>235</v>
      </c>
      <c r="E65" s="221" t="s">
        <v>236</v>
      </c>
      <c r="F65" s="221" t="s">
        <v>230</v>
      </c>
      <c r="H65" s="221" t="s">
        <v>237</v>
      </c>
      <c r="I65" s="221" t="s">
        <v>237</v>
      </c>
      <c r="J65" s="221" t="s">
        <v>233</v>
      </c>
    </row>
    <row r="66" spans="2:10">
      <c r="B66" s="297" t="s">
        <v>238</v>
      </c>
      <c r="C66" s="296"/>
      <c r="D66" s="221" t="s">
        <v>239</v>
      </c>
      <c r="E66" s="221" t="s">
        <v>239</v>
      </c>
      <c r="F66" s="221" t="s">
        <v>230</v>
      </c>
      <c r="H66" s="221" t="s">
        <v>240</v>
      </c>
      <c r="I66" s="221" t="s">
        <v>240</v>
      </c>
      <c r="J66" s="221" t="s">
        <v>233</v>
      </c>
    </row>
    <row r="67" spans="2:10">
      <c r="B67" s="297" t="s">
        <v>241</v>
      </c>
      <c r="C67" s="296"/>
      <c r="D67" s="221" t="s">
        <v>106</v>
      </c>
      <c r="E67" s="221" t="s">
        <v>106</v>
      </c>
      <c r="F67" s="221" t="s">
        <v>106</v>
      </c>
      <c r="H67" s="221" t="s">
        <v>106</v>
      </c>
      <c r="I67" s="221" t="s">
        <v>106</v>
      </c>
      <c r="J67" s="221" t="s">
        <v>106</v>
      </c>
    </row>
    <row r="68" spans="2:10">
      <c r="C68" s="296"/>
    </row>
  </sheetData>
  <mergeCells count="7">
    <mergeCell ref="D37:F37"/>
    <mergeCell ref="H37:J37"/>
    <mergeCell ref="D4:F4"/>
    <mergeCell ref="H4:J4"/>
    <mergeCell ref="B12:C12"/>
    <mergeCell ref="D12:F12"/>
    <mergeCell ref="H12:J12"/>
  </mergeCells>
  <printOptions horizontalCentered="1"/>
  <pageMargins left="0.74803149606299213" right="0.74803149606299213" top="0.98425196850393704" bottom="0.98425196850393704" header="0.51181102362204722" footer="0.51181102362204722"/>
  <pageSetup paperSize="9" scale="63" firstPageNumber="80" orientation="landscape" useFirstPageNumber="1" r:id="rId1"/>
  <headerFooter alignWithMargins="0">
    <oddFooter>&amp;C&amp;"Gill Sans MT Light,Regular"Page 12.5</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D338A-3F93-4F81-A6BD-8642B2FD300F}">
  <sheetPr>
    <tabColor rgb="FF92D050"/>
    <pageSetUpPr fitToPage="1"/>
  </sheetPr>
  <dimension ref="B2:J94"/>
  <sheetViews>
    <sheetView showGridLines="0" topLeftCell="A45" zoomScale="70" zoomScaleNormal="70" zoomScaleSheetLayoutView="100" workbookViewId="0">
      <selection activeCell="D83" sqref="D83"/>
    </sheetView>
  </sheetViews>
  <sheetFormatPr defaultColWidth="9.1796875" defaultRowHeight="12.5"/>
  <cols>
    <col min="1" max="1" width="9.1796875" style="21" customWidth="1"/>
    <col min="2" max="2" width="13.54296875" style="21" customWidth="1"/>
    <col min="3" max="3" width="39.81640625" style="21" customWidth="1"/>
    <col min="4" max="4" width="34.26953125" style="21" customWidth="1"/>
    <col min="5" max="5" width="29.7265625" style="21" bestFit="1" customWidth="1"/>
    <col min="6" max="6" width="28.7265625" style="21" bestFit="1" customWidth="1"/>
    <col min="7" max="7" width="3.7265625" style="21" customWidth="1"/>
    <col min="8" max="9" width="28.7265625" style="21" bestFit="1" customWidth="1"/>
    <col min="10" max="13" width="12.453125" style="21" customWidth="1"/>
    <col min="14" max="16384" width="9.1796875" style="21"/>
  </cols>
  <sheetData>
    <row r="2" spans="2:9" s="14" customFormat="1" ht="20">
      <c r="B2" s="115" t="s">
        <v>242</v>
      </c>
      <c r="E2" s="147" t="s">
        <v>243</v>
      </c>
      <c r="H2" s="147" t="s">
        <v>244</v>
      </c>
      <c r="I2" s="14" t="s">
        <v>21</v>
      </c>
    </row>
    <row r="3" spans="2:9" ht="8.25" customHeight="1" thickBot="1">
      <c r="G3" s="14"/>
    </row>
    <row r="4" spans="2:9" ht="15.5">
      <c r="B4" s="49" t="s">
        <v>245</v>
      </c>
      <c r="C4" s="43"/>
      <c r="D4" s="43"/>
      <c r="E4" s="502" t="s">
        <v>5</v>
      </c>
      <c r="F4" s="503"/>
      <c r="G4" s="14"/>
      <c r="H4" s="502" t="s">
        <v>3</v>
      </c>
      <c r="I4" s="503"/>
    </row>
    <row r="5" spans="2:9" ht="9" customHeight="1" thickBot="1">
      <c r="B5" s="88"/>
      <c r="C5" s="121"/>
      <c r="D5" s="121"/>
      <c r="E5" s="504"/>
      <c r="F5" s="505"/>
      <c r="G5" s="14"/>
      <c r="H5" s="504"/>
      <c r="I5" s="505"/>
    </row>
    <row r="6" spans="2:9" ht="19.149999999999999" customHeight="1">
      <c r="B6" s="148" t="s">
        <v>246</v>
      </c>
      <c r="C6" s="50" t="s">
        <v>247</v>
      </c>
      <c r="D6" s="149"/>
      <c r="E6" s="298" t="s">
        <v>248</v>
      </c>
      <c r="F6" s="298" t="s">
        <v>248</v>
      </c>
      <c r="G6" s="14"/>
      <c r="H6" s="298" t="s">
        <v>248</v>
      </c>
      <c r="I6" s="298" t="s">
        <v>248</v>
      </c>
    </row>
    <row r="7" spans="2:9" ht="16.899999999999999" customHeight="1" thickBot="1">
      <c r="B7" s="150"/>
      <c r="C7" s="151"/>
      <c r="D7" s="152"/>
      <c r="E7" s="299" t="s">
        <v>249</v>
      </c>
      <c r="F7" s="299" t="s">
        <v>250</v>
      </c>
      <c r="G7" s="14"/>
      <c r="H7" s="299" t="s">
        <v>249</v>
      </c>
      <c r="I7" s="423" t="s">
        <v>250</v>
      </c>
    </row>
    <row r="8" spans="2:9" ht="32.5" customHeight="1" thickBot="1">
      <c r="B8" s="153" t="s">
        <v>251</v>
      </c>
      <c r="C8" s="506" t="s">
        <v>252</v>
      </c>
      <c r="D8" s="506"/>
      <c r="E8" s="154">
        <v>1256.8499999999999</v>
      </c>
      <c r="F8" s="307">
        <f>E8*1.2</f>
        <v>1508.2199999999998</v>
      </c>
      <c r="G8" s="14"/>
      <c r="H8" s="235">
        <v>1314.74</v>
      </c>
      <c r="I8" s="424">
        <f>H8*1.2</f>
        <v>1577.6879999999999</v>
      </c>
    </row>
    <row r="9" spans="2:9" ht="9" customHeight="1">
      <c r="B9" s="9"/>
      <c r="C9" s="9"/>
      <c r="D9" s="9"/>
      <c r="E9" s="9"/>
      <c r="F9" s="9"/>
      <c r="G9" s="14"/>
      <c r="H9" s="9"/>
      <c r="I9" s="9"/>
    </row>
    <row r="10" spans="2:9" ht="15.5">
      <c r="B10" s="53" t="s">
        <v>253</v>
      </c>
      <c r="C10" s="9"/>
      <c r="D10" s="9"/>
      <c r="E10" s="9"/>
      <c r="F10" s="9"/>
      <c r="G10" s="14"/>
      <c r="H10" s="9"/>
      <c r="I10" s="9"/>
    </row>
    <row r="11" spans="2:9" ht="6.75" customHeight="1">
      <c r="B11" s="39"/>
      <c r="C11" s="9"/>
      <c r="D11" s="9"/>
      <c r="E11" s="9"/>
      <c r="F11" s="9"/>
      <c r="G11" s="9"/>
      <c r="H11" s="9"/>
      <c r="I11" s="9"/>
    </row>
    <row r="12" spans="2:9" ht="15.5">
      <c r="B12" s="54" t="s">
        <v>254</v>
      </c>
      <c r="C12" s="9"/>
      <c r="D12" s="9"/>
      <c r="E12" s="9"/>
      <c r="F12" s="9"/>
      <c r="G12" s="9"/>
      <c r="H12" s="9"/>
      <c r="I12" s="9"/>
    </row>
    <row r="13" spans="2:9" ht="15.5">
      <c r="B13" s="54" t="s">
        <v>255</v>
      </c>
      <c r="C13" s="9"/>
      <c r="D13" s="9"/>
      <c r="E13" s="9"/>
      <c r="F13" s="9"/>
      <c r="G13" s="9"/>
      <c r="H13" s="9"/>
      <c r="I13" s="9"/>
    </row>
    <row r="14" spans="2:9" ht="15.5">
      <c r="B14" s="54" t="s">
        <v>256</v>
      </c>
      <c r="C14" s="9"/>
      <c r="D14" s="9"/>
      <c r="E14" s="9"/>
      <c r="F14" s="9"/>
      <c r="G14" s="9"/>
      <c r="H14" s="9"/>
      <c r="I14" s="9"/>
    </row>
    <row r="15" spans="2:9" ht="15.5">
      <c r="B15" s="54" t="s">
        <v>257</v>
      </c>
      <c r="C15" s="9"/>
      <c r="D15" s="9"/>
      <c r="E15" s="9"/>
      <c r="F15" s="9"/>
      <c r="G15" s="9"/>
      <c r="H15" s="9"/>
      <c r="I15" s="9"/>
    </row>
    <row r="16" spans="2:9" ht="9" customHeight="1">
      <c r="B16" s="39"/>
      <c r="C16" s="9"/>
      <c r="D16" s="9"/>
      <c r="E16" s="9"/>
      <c r="F16" s="9"/>
      <c r="G16" s="9"/>
      <c r="H16" s="9"/>
      <c r="I16" s="9"/>
    </row>
    <row r="17" spans="2:9" ht="11.25" customHeight="1">
      <c r="B17" s="54" t="s">
        <v>258</v>
      </c>
      <c r="C17" s="9"/>
      <c r="D17" s="9"/>
      <c r="E17" s="9"/>
      <c r="F17" s="9"/>
      <c r="G17" s="9"/>
      <c r="H17" s="9"/>
      <c r="I17" s="9"/>
    </row>
    <row r="18" spans="2:9" ht="9" customHeight="1">
      <c r="B18" s="55"/>
      <c r="C18" s="56"/>
      <c r="D18" s="56"/>
      <c r="E18" s="56"/>
      <c r="F18" s="9"/>
      <c r="G18" s="9"/>
      <c r="H18" s="56"/>
      <c r="I18" s="57"/>
    </row>
    <row r="19" spans="2:9" ht="14.25" customHeight="1">
      <c r="B19" s="55" t="s">
        <v>259</v>
      </c>
      <c r="C19" s="56"/>
      <c r="D19" s="56"/>
      <c r="E19" s="56"/>
      <c r="F19" s="56"/>
      <c r="G19" s="56"/>
      <c r="H19" s="56"/>
      <c r="I19" s="57"/>
    </row>
    <row r="20" spans="2:9" ht="9.75" customHeight="1" thickBot="1">
      <c r="B20" s="55"/>
      <c r="C20" s="56"/>
      <c r="D20" s="56"/>
      <c r="E20" s="56"/>
      <c r="F20" s="56"/>
      <c r="G20" s="56"/>
      <c r="H20" s="56"/>
      <c r="I20" s="57"/>
    </row>
    <row r="21" spans="2:9" ht="18" customHeight="1">
      <c r="B21" s="58" t="s">
        <v>260</v>
      </c>
      <c r="C21" s="57"/>
      <c r="D21" s="57"/>
      <c r="E21" s="502" t="s">
        <v>5</v>
      </c>
      <c r="F21" s="503"/>
      <c r="G21" s="14"/>
      <c r="H21" s="502" t="s">
        <v>3</v>
      </c>
      <c r="I21" s="503"/>
    </row>
    <row r="22" spans="2:9" ht="9.75" customHeight="1" thickBot="1">
      <c r="B22" s="58"/>
      <c r="C22" s="57"/>
      <c r="D22" s="57"/>
      <c r="E22" s="504"/>
      <c r="F22" s="505"/>
      <c r="G22" s="14"/>
      <c r="H22" s="504"/>
      <c r="I22" s="505"/>
    </row>
    <row r="23" spans="2:9" ht="18" customHeight="1">
      <c r="B23" s="495" t="s">
        <v>246</v>
      </c>
      <c r="C23" s="497" t="s">
        <v>247</v>
      </c>
      <c r="D23" s="498"/>
      <c r="E23" s="298" t="s">
        <v>248</v>
      </c>
      <c r="F23" s="298" t="s">
        <v>248</v>
      </c>
      <c r="G23" s="14"/>
      <c r="H23" s="298" t="s">
        <v>248</v>
      </c>
      <c r="I23" s="298" t="s">
        <v>248</v>
      </c>
    </row>
    <row r="24" spans="2:9" ht="18" customHeight="1" thickBot="1">
      <c r="B24" s="496"/>
      <c r="C24" s="499"/>
      <c r="D24" s="500"/>
      <c r="E24" s="299" t="s">
        <v>249</v>
      </c>
      <c r="F24" s="299" t="s">
        <v>250</v>
      </c>
      <c r="G24" s="14"/>
      <c r="H24" s="299" t="s">
        <v>249</v>
      </c>
      <c r="I24" s="299" t="s">
        <v>250</v>
      </c>
    </row>
    <row r="25" spans="2:9" ht="32.5" customHeight="1">
      <c r="B25" s="59" t="s">
        <v>261</v>
      </c>
      <c r="C25" s="507" t="s">
        <v>262</v>
      </c>
      <c r="D25" s="507"/>
      <c r="E25" s="60">
        <v>413.4375</v>
      </c>
      <c r="F25" s="60">
        <f t="shared" ref="F25:F31" si="0">E25*1.2</f>
        <v>496.125</v>
      </c>
      <c r="G25" s="57"/>
      <c r="H25" s="470">
        <v>454.78</v>
      </c>
      <c r="I25" s="60">
        <f t="shared" ref="I25:I36" si="1">H25*1.2</f>
        <v>545.73599999999999</v>
      </c>
    </row>
    <row r="26" spans="2:9" ht="32.5" customHeight="1">
      <c r="B26" s="61" t="s">
        <v>263</v>
      </c>
      <c r="C26" s="501" t="s">
        <v>264</v>
      </c>
      <c r="D26" s="501"/>
      <c r="E26" s="52">
        <v>496.125</v>
      </c>
      <c r="F26" s="52">
        <f t="shared" si="0"/>
        <v>595.35</v>
      </c>
      <c r="G26" s="57"/>
      <c r="H26" s="470">
        <v>545.74</v>
      </c>
      <c r="I26" s="52">
        <f t="shared" si="1"/>
        <v>654.88800000000003</v>
      </c>
    </row>
    <row r="27" spans="2:9" ht="32.5" customHeight="1">
      <c r="B27" s="61" t="s">
        <v>265</v>
      </c>
      <c r="C27" s="501" t="s">
        <v>266</v>
      </c>
      <c r="D27" s="501"/>
      <c r="E27" s="52">
        <v>496.125</v>
      </c>
      <c r="F27" s="52">
        <f t="shared" si="0"/>
        <v>595.35</v>
      </c>
      <c r="G27" s="57"/>
      <c r="H27" s="470">
        <v>545.74</v>
      </c>
      <c r="I27" s="52">
        <f t="shared" si="1"/>
        <v>654.88800000000003</v>
      </c>
    </row>
    <row r="28" spans="2:9" ht="32.5" customHeight="1">
      <c r="B28" s="61" t="s">
        <v>267</v>
      </c>
      <c r="C28" s="501" t="s">
        <v>268</v>
      </c>
      <c r="D28" s="501"/>
      <c r="E28" s="52">
        <v>744.1875</v>
      </c>
      <c r="F28" s="52">
        <f t="shared" si="0"/>
        <v>893.02499999999998</v>
      </c>
      <c r="G28" s="57"/>
      <c r="H28" s="470">
        <v>818.61</v>
      </c>
      <c r="I28" s="52">
        <f t="shared" si="1"/>
        <v>982.33199999999999</v>
      </c>
    </row>
    <row r="29" spans="2:9" ht="32.5" customHeight="1">
      <c r="B29" s="61" t="s">
        <v>269</v>
      </c>
      <c r="C29" s="501" t="s">
        <v>270</v>
      </c>
      <c r="D29" s="501"/>
      <c r="E29" s="52">
        <v>826.875</v>
      </c>
      <c r="F29" s="52">
        <f t="shared" si="0"/>
        <v>992.25</v>
      </c>
      <c r="G29" s="57"/>
      <c r="H29" s="470">
        <v>909.57</v>
      </c>
      <c r="I29" s="52">
        <f t="shared" si="1"/>
        <v>1091.4839999999999</v>
      </c>
    </row>
    <row r="30" spans="2:9" ht="32.5" customHeight="1">
      <c r="B30" s="61" t="s">
        <v>271</v>
      </c>
      <c r="C30" s="501" t="s">
        <v>272</v>
      </c>
      <c r="D30" s="501"/>
      <c r="E30" s="52">
        <v>744.1875</v>
      </c>
      <c r="F30" s="52">
        <f t="shared" si="0"/>
        <v>893.02499999999998</v>
      </c>
      <c r="G30" s="57"/>
      <c r="H30" s="470">
        <v>818.61</v>
      </c>
      <c r="I30" s="52">
        <f t="shared" si="1"/>
        <v>982.33199999999999</v>
      </c>
    </row>
    <row r="31" spans="2:9" ht="32.5" customHeight="1">
      <c r="B31" s="61" t="s">
        <v>273</v>
      </c>
      <c r="C31" s="501" t="s">
        <v>274</v>
      </c>
      <c r="D31" s="501"/>
      <c r="E31" s="52">
        <v>826.875</v>
      </c>
      <c r="F31" s="52">
        <f t="shared" si="0"/>
        <v>992.25</v>
      </c>
      <c r="G31" s="57"/>
      <c r="H31" s="470">
        <v>908.57</v>
      </c>
      <c r="I31" s="52">
        <f t="shared" si="1"/>
        <v>1090.2840000000001</v>
      </c>
    </row>
    <row r="32" spans="2:9" ht="32.5" customHeight="1">
      <c r="B32" s="61" t="s">
        <v>275</v>
      </c>
      <c r="C32" s="501" t="s">
        <v>276</v>
      </c>
      <c r="D32" s="501"/>
      <c r="E32" s="511" t="s">
        <v>277</v>
      </c>
      <c r="F32" s="512"/>
      <c r="G32" s="57"/>
      <c r="H32" s="511" t="s">
        <v>277</v>
      </c>
      <c r="I32" s="512"/>
    </row>
    <row r="33" spans="2:9" ht="32.5" customHeight="1">
      <c r="B33" s="61" t="s">
        <v>278</v>
      </c>
      <c r="C33" s="501" t="s">
        <v>279</v>
      </c>
      <c r="D33" s="501"/>
      <c r="E33" s="52">
        <v>661.5</v>
      </c>
      <c r="F33" s="52">
        <f t="shared" ref="F33:F36" si="2">E33*1.2</f>
        <v>793.8</v>
      </c>
      <c r="G33" s="57"/>
      <c r="H33" s="470">
        <v>727.65</v>
      </c>
      <c r="I33" s="52">
        <f t="shared" si="1"/>
        <v>873.18</v>
      </c>
    </row>
    <row r="34" spans="2:9" ht="32.5" customHeight="1">
      <c r="B34" s="61" t="s">
        <v>280</v>
      </c>
      <c r="C34" s="501" t="s">
        <v>281</v>
      </c>
      <c r="D34" s="501"/>
      <c r="E34" s="52">
        <v>826.875</v>
      </c>
      <c r="F34" s="52">
        <f t="shared" si="2"/>
        <v>992.25</v>
      </c>
      <c r="G34" s="57"/>
      <c r="H34" s="470">
        <v>909.57</v>
      </c>
      <c r="I34" s="52">
        <f t="shared" si="1"/>
        <v>1091.4839999999999</v>
      </c>
    </row>
    <row r="35" spans="2:9" ht="32.5" customHeight="1">
      <c r="B35" s="62"/>
      <c r="C35" s="501" t="s">
        <v>282</v>
      </c>
      <c r="D35" s="501"/>
      <c r="E35" s="52">
        <v>909.5625</v>
      </c>
      <c r="F35" s="52">
        <f t="shared" si="2"/>
        <v>1091.4749999999999</v>
      </c>
      <c r="G35" s="57"/>
      <c r="H35" s="470">
        <v>1000.52</v>
      </c>
      <c r="I35" s="52">
        <f t="shared" si="1"/>
        <v>1200.624</v>
      </c>
    </row>
    <row r="36" spans="2:9" ht="32.5" customHeight="1">
      <c r="B36" s="62"/>
      <c r="C36" s="501" t="s">
        <v>283</v>
      </c>
      <c r="D36" s="501"/>
      <c r="E36" s="52">
        <v>992.25</v>
      </c>
      <c r="F36" s="52">
        <f t="shared" si="2"/>
        <v>1190.7</v>
      </c>
      <c r="G36" s="57"/>
      <c r="H36" s="470">
        <v>1091.48</v>
      </c>
      <c r="I36" s="52">
        <f t="shared" si="1"/>
        <v>1309.7760000000001</v>
      </c>
    </row>
    <row r="37" spans="2:9" ht="32.5" customHeight="1" thickBot="1">
      <c r="B37" s="63"/>
      <c r="C37" s="508" t="s">
        <v>284</v>
      </c>
      <c r="D37" s="508"/>
      <c r="E37" s="519" t="s">
        <v>285</v>
      </c>
      <c r="F37" s="519"/>
      <c r="G37" s="519"/>
      <c r="H37" s="519"/>
      <c r="I37" s="519"/>
    </row>
    <row r="38" spans="2:9" ht="12.75" customHeight="1" thickBot="1">
      <c r="B38" s="88"/>
      <c r="C38" s="56"/>
      <c r="D38" s="56"/>
      <c r="E38" s="56"/>
      <c r="F38" s="64"/>
      <c r="G38" s="64"/>
      <c r="H38" s="56"/>
      <c r="I38" s="65"/>
    </row>
    <row r="39" spans="2:9" ht="16.5" customHeight="1">
      <c r="B39" s="32" t="s">
        <v>286</v>
      </c>
      <c r="C39" s="88"/>
      <c r="D39" s="88"/>
      <c r="E39" s="502" t="s">
        <v>5</v>
      </c>
      <c r="F39" s="503"/>
      <c r="G39" s="14"/>
      <c r="H39" s="502" t="s">
        <v>3</v>
      </c>
      <c r="I39" s="503"/>
    </row>
    <row r="40" spans="2:9" ht="16.5" customHeight="1" thickBot="1">
      <c r="B40" s="32"/>
      <c r="C40" s="88"/>
      <c r="D40" s="88"/>
      <c r="E40" s="504"/>
      <c r="F40" s="505"/>
      <c r="G40" s="14"/>
      <c r="H40" s="504"/>
      <c r="I40" s="505"/>
    </row>
    <row r="41" spans="2:9" ht="16.5" customHeight="1">
      <c r="B41" s="50" t="s">
        <v>246</v>
      </c>
      <c r="C41" s="66" t="s">
        <v>247</v>
      </c>
      <c r="D41" s="155"/>
      <c r="E41" s="298" t="s">
        <v>248</v>
      </c>
      <c r="F41" s="298" t="s">
        <v>248</v>
      </c>
      <c r="G41" s="14"/>
      <c r="H41" s="298" t="s">
        <v>248</v>
      </c>
      <c r="I41" s="298" t="s">
        <v>248</v>
      </c>
    </row>
    <row r="42" spans="2:9" ht="16.5" customHeight="1" thickBot="1">
      <c r="B42" s="67"/>
      <c r="C42" s="68"/>
      <c r="D42" s="100"/>
      <c r="E42" s="299" t="s">
        <v>249</v>
      </c>
      <c r="F42" s="299" t="s">
        <v>250</v>
      </c>
      <c r="G42" s="14"/>
      <c r="H42" s="299" t="s">
        <v>249</v>
      </c>
      <c r="I42" s="299" t="s">
        <v>250</v>
      </c>
    </row>
    <row r="43" spans="2:9" ht="32.5" customHeight="1">
      <c r="B43" s="51" t="s">
        <v>287</v>
      </c>
      <c r="C43" s="501" t="s">
        <v>288</v>
      </c>
      <c r="D43" s="501"/>
      <c r="E43" s="156">
        <v>496.125</v>
      </c>
      <c r="F43" s="234">
        <f t="shared" ref="F43:F49" si="3">E43*1.2</f>
        <v>595.35</v>
      </c>
      <c r="G43" s="64"/>
      <c r="H43" s="470">
        <v>545.74</v>
      </c>
      <c r="I43" s="234">
        <f>H43*1.2</f>
        <v>654.88800000000003</v>
      </c>
    </row>
    <row r="44" spans="2:9" ht="32.5" customHeight="1">
      <c r="B44" s="51" t="s">
        <v>289</v>
      </c>
      <c r="C44" s="501" t="s">
        <v>290</v>
      </c>
      <c r="D44" s="501"/>
      <c r="E44" s="52">
        <v>330.75</v>
      </c>
      <c r="F44" s="233">
        <f t="shared" si="3"/>
        <v>396.9</v>
      </c>
      <c r="G44" s="64"/>
      <c r="H44" s="470">
        <v>350.6</v>
      </c>
      <c r="I44" s="234">
        <f t="shared" ref="I44:I49" si="4">H44*1.2</f>
        <v>420.72</v>
      </c>
    </row>
    <row r="45" spans="2:9" ht="32.5" customHeight="1">
      <c r="B45" s="51" t="s">
        <v>291</v>
      </c>
      <c r="C45" s="501" t="s">
        <v>292</v>
      </c>
      <c r="D45" s="501"/>
      <c r="E45" s="52">
        <v>413.4375</v>
      </c>
      <c r="F45" s="233">
        <f t="shared" si="3"/>
        <v>496.125</v>
      </c>
      <c r="G45" s="64"/>
      <c r="H45" s="470">
        <v>438.25</v>
      </c>
      <c r="I45" s="234">
        <f t="shared" si="4"/>
        <v>525.9</v>
      </c>
    </row>
    <row r="46" spans="2:9" ht="32.5" customHeight="1">
      <c r="B46" s="51" t="s">
        <v>293</v>
      </c>
      <c r="C46" s="501" t="s">
        <v>294</v>
      </c>
      <c r="D46" s="501"/>
      <c r="E46" s="52">
        <v>496.125</v>
      </c>
      <c r="F46" s="233">
        <f t="shared" si="3"/>
        <v>595.35</v>
      </c>
      <c r="G46" s="64"/>
      <c r="H46" s="470">
        <v>525.9</v>
      </c>
      <c r="I46" s="234">
        <f t="shared" si="4"/>
        <v>631.07999999999993</v>
      </c>
    </row>
    <row r="47" spans="2:9" ht="32.5" customHeight="1">
      <c r="B47" s="51" t="s">
        <v>295</v>
      </c>
      <c r="C47" s="501" t="s">
        <v>296</v>
      </c>
      <c r="D47" s="501"/>
      <c r="E47" s="52">
        <v>578.8125</v>
      </c>
      <c r="F47" s="233">
        <f t="shared" si="3"/>
        <v>694.57499999999993</v>
      </c>
      <c r="G47" s="64"/>
      <c r="H47" s="470">
        <v>613.54</v>
      </c>
      <c r="I47" s="234">
        <f t="shared" si="4"/>
        <v>736.24799999999993</v>
      </c>
    </row>
    <row r="48" spans="2:9" ht="32.5" customHeight="1">
      <c r="B48" s="51" t="s">
        <v>297</v>
      </c>
      <c r="C48" s="501" t="s">
        <v>298</v>
      </c>
      <c r="D48" s="501"/>
      <c r="E48" s="52">
        <v>206.71875</v>
      </c>
      <c r="F48" s="233">
        <f t="shared" si="3"/>
        <v>248.0625</v>
      </c>
      <c r="G48" s="64"/>
      <c r="H48" s="470">
        <v>219.12</v>
      </c>
      <c r="I48" s="234">
        <f t="shared" si="4"/>
        <v>262.94400000000002</v>
      </c>
    </row>
    <row r="49" spans="2:9" ht="32.5" customHeight="1">
      <c r="B49" s="51" t="s">
        <v>299</v>
      </c>
      <c r="C49" s="501" t="s">
        <v>300</v>
      </c>
      <c r="D49" s="501"/>
      <c r="E49" s="52">
        <v>206.71875</v>
      </c>
      <c r="F49" s="233">
        <f t="shared" si="3"/>
        <v>248.0625</v>
      </c>
      <c r="G49" s="64"/>
      <c r="H49" s="470">
        <v>219.12</v>
      </c>
      <c r="I49" s="234">
        <f t="shared" si="4"/>
        <v>262.94400000000002</v>
      </c>
    </row>
    <row r="50" spans="2:9" ht="32.5" customHeight="1">
      <c r="B50" s="51" t="s">
        <v>301</v>
      </c>
      <c r="C50" s="501" t="s">
        <v>302</v>
      </c>
      <c r="D50" s="501"/>
      <c r="E50" s="511" t="s">
        <v>285</v>
      </c>
      <c r="F50" s="512"/>
      <c r="G50" s="64"/>
      <c r="H50" s="511" t="s">
        <v>285</v>
      </c>
      <c r="I50" s="512"/>
    </row>
    <row r="51" spans="2:9" ht="32.5" customHeight="1">
      <c r="B51" s="69"/>
      <c r="C51" s="501" t="s">
        <v>303</v>
      </c>
      <c r="D51" s="501"/>
      <c r="E51" s="511" t="s">
        <v>285</v>
      </c>
      <c r="F51" s="512"/>
      <c r="G51" s="64"/>
      <c r="H51" s="511" t="s">
        <v>285</v>
      </c>
      <c r="I51" s="512"/>
    </row>
    <row r="52" spans="2:9" ht="32.5" customHeight="1" thickBot="1">
      <c r="B52" s="70"/>
      <c r="C52" s="508" t="s">
        <v>304</v>
      </c>
      <c r="D52" s="508"/>
      <c r="E52" s="509" t="s">
        <v>285</v>
      </c>
      <c r="F52" s="510"/>
      <c r="G52" s="64"/>
      <c r="H52" s="509" t="s">
        <v>285</v>
      </c>
      <c r="I52" s="510"/>
    </row>
    <row r="53" spans="2:9" ht="16.5" customHeight="1">
      <c r="B53" s="32"/>
      <c r="C53" s="88"/>
      <c r="D53" s="88"/>
      <c r="E53" s="9"/>
      <c r="F53" s="9"/>
      <c r="G53" s="64"/>
      <c r="H53" s="9"/>
      <c r="I53" s="9"/>
    </row>
    <row r="54" spans="2:9" ht="16.5" customHeight="1">
      <c r="B54" s="53" t="s">
        <v>305</v>
      </c>
      <c r="C54" s="88"/>
      <c r="D54" s="88"/>
      <c r="E54" s="88"/>
      <c r="F54" s="64"/>
      <c r="G54" s="64"/>
      <c r="H54" s="56"/>
      <c r="I54" s="65"/>
    </row>
    <row r="55" spans="2:9" ht="16.5" customHeight="1">
      <c r="B55" s="72" t="s">
        <v>306</v>
      </c>
      <c r="C55" s="88"/>
      <c r="D55" s="88"/>
      <c r="E55" s="88"/>
      <c r="F55" s="64"/>
      <c r="G55" s="64"/>
      <c r="H55" s="56"/>
      <c r="I55" s="65"/>
    </row>
    <row r="56" spans="2:9" ht="16.5" customHeight="1">
      <c r="B56" s="72" t="s">
        <v>307</v>
      </c>
      <c r="C56" s="88"/>
      <c r="D56" s="88"/>
      <c r="E56" s="88"/>
      <c r="F56" s="64"/>
      <c r="G56" s="64"/>
      <c r="H56" s="56"/>
      <c r="I56" s="65"/>
    </row>
    <row r="57" spans="2:9" ht="16.5" customHeight="1">
      <c r="B57" s="72" t="s">
        <v>308</v>
      </c>
      <c r="C57" s="88"/>
      <c r="D57" s="88"/>
      <c r="E57" s="88"/>
      <c r="F57" s="64"/>
      <c r="G57" s="64"/>
      <c r="H57" s="56"/>
      <c r="I57" s="65"/>
    </row>
    <row r="58" spans="2:9" ht="16.5" customHeight="1">
      <c r="B58" s="72" t="s">
        <v>309</v>
      </c>
      <c r="C58" s="88"/>
      <c r="D58" s="88"/>
      <c r="E58" s="88"/>
      <c r="F58" s="64"/>
      <c r="G58" s="64"/>
      <c r="H58" s="56"/>
      <c r="I58" s="65"/>
    </row>
    <row r="59" spans="2:9" ht="16.5" customHeight="1">
      <c r="B59" s="72" t="s">
        <v>310</v>
      </c>
      <c r="C59" s="88"/>
      <c r="D59" s="88"/>
      <c r="E59" s="88"/>
      <c r="F59" s="64"/>
      <c r="G59" s="64"/>
      <c r="H59" s="56"/>
      <c r="I59" s="65"/>
    </row>
    <row r="60" spans="2:9" ht="16.5" customHeight="1">
      <c r="B60" s="72" t="s">
        <v>311</v>
      </c>
      <c r="C60" s="88"/>
      <c r="D60" s="88"/>
      <c r="E60" s="88"/>
      <c r="F60" s="64"/>
      <c r="G60" s="64"/>
      <c r="H60" s="56"/>
      <c r="I60" s="65"/>
    </row>
    <row r="61" spans="2:9" ht="16.5" customHeight="1">
      <c r="B61" s="53" t="s">
        <v>312</v>
      </c>
      <c r="C61" s="88"/>
      <c r="D61" s="88"/>
      <c r="E61" s="88"/>
      <c r="F61" s="64"/>
      <c r="G61" s="64"/>
      <c r="H61" s="56"/>
      <c r="I61" s="65"/>
    </row>
    <row r="62" spans="2:9" ht="16.5" customHeight="1">
      <c r="B62" s="73" t="s">
        <v>313</v>
      </c>
      <c r="C62" s="88"/>
      <c r="D62" s="88"/>
      <c r="E62" s="88"/>
      <c r="F62" s="64"/>
      <c r="G62" s="64"/>
      <c r="H62" s="56"/>
      <c r="I62" s="65"/>
    </row>
    <row r="63" spans="2:9" ht="10.5" customHeight="1">
      <c r="B63" s="39"/>
      <c r="C63" s="88"/>
      <c r="D63" s="88"/>
      <c r="E63" s="88"/>
      <c r="F63" s="64"/>
      <c r="G63" s="64"/>
      <c r="H63" s="56"/>
      <c r="I63" s="65"/>
    </row>
    <row r="64" spans="2:9" ht="16.5" customHeight="1">
      <c r="B64" s="54" t="s">
        <v>314</v>
      </c>
      <c r="C64" s="88"/>
      <c r="D64" s="88"/>
      <c r="E64" s="88"/>
      <c r="F64" s="64"/>
      <c r="G64" s="64"/>
      <c r="H64" s="56"/>
      <c r="I64" s="65"/>
    </row>
    <row r="65" spans="2:10" ht="10.5" customHeight="1">
      <c r="B65" s="39"/>
      <c r="C65" s="88"/>
      <c r="D65" s="88"/>
      <c r="E65" s="88"/>
      <c r="F65" s="64"/>
      <c r="G65" s="64"/>
      <c r="H65" s="56"/>
      <c r="I65" s="65"/>
    </row>
    <row r="66" spans="2:10" ht="16.5" customHeight="1">
      <c r="B66" s="53" t="s">
        <v>315</v>
      </c>
      <c r="C66" s="88"/>
      <c r="D66" s="88"/>
      <c r="E66" s="88"/>
      <c r="F66" s="64"/>
      <c r="G66" s="64"/>
      <c r="H66" s="56"/>
      <c r="I66" s="65"/>
    </row>
    <row r="67" spans="2:10" ht="16.5" customHeight="1">
      <c r="B67" s="54" t="s">
        <v>316</v>
      </c>
      <c r="C67" s="88"/>
      <c r="D67" s="88"/>
      <c r="E67" s="88"/>
      <c r="F67" s="64"/>
      <c r="G67" s="64"/>
      <c r="H67" s="56"/>
      <c r="I67" s="65"/>
    </row>
    <row r="68" spans="2:10" ht="9.75" customHeight="1">
      <c r="B68" s="39"/>
      <c r="C68" s="88"/>
      <c r="D68" s="88"/>
      <c r="E68" s="88"/>
      <c r="F68" s="64"/>
      <c r="G68" s="64"/>
      <c r="H68" s="56"/>
      <c r="I68" s="65"/>
    </row>
    <row r="69" spans="2:10" ht="16.5" customHeight="1">
      <c r="B69" s="73" t="s">
        <v>317</v>
      </c>
      <c r="C69" s="88"/>
      <c r="D69" s="88"/>
      <c r="E69" s="88"/>
      <c r="F69" s="64"/>
      <c r="G69" s="64"/>
      <c r="H69" s="56"/>
      <c r="I69" s="65"/>
    </row>
    <row r="70" spans="2:10" ht="9.75" customHeight="1" thickBot="1">
      <c r="B70" s="9"/>
      <c r="C70" s="9"/>
      <c r="D70" s="9"/>
      <c r="E70" s="9"/>
      <c r="F70" s="9"/>
      <c r="G70" s="9"/>
      <c r="H70" s="9"/>
      <c r="I70" s="9"/>
    </row>
    <row r="71" spans="2:10" ht="16.149999999999999" customHeight="1">
      <c r="B71" s="49" t="s">
        <v>318</v>
      </c>
      <c r="C71" s="9"/>
      <c r="D71" s="9"/>
      <c r="E71" s="502" t="s">
        <v>5</v>
      </c>
      <c r="F71" s="503"/>
      <c r="G71" s="14"/>
      <c r="H71" s="502" t="s">
        <v>3</v>
      </c>
      <c r="I71" s="503"/>
    </row>
    <row r="72" spans="2:10" ht="5.5" customHeight="1" thickBot="1">
      <c r="B72"/>
      <c r="C72"/>
      <c r="D72"/>
      <c r="E72" s="504"/>
      <c r="F72" s="505"/>
      <c r="G72" s="14"/>
      <c r="H72" s="504"/>
      <c r="I72" s="505"/>
    </row>
    <row r="73" spans="2:10" ht="16" thickBot="1">
      <c r="B73" s="74" t="s">
        <v>246</v>
      </c>
      <c r="C73" s="515" t="s">
        <v>247</v>
      </c>
      <c r="D73" s="516"/>
      <c r="E73" s="300" t="s">
        <v>319</v>
      </c>
      <c r="F73" s="300" t="s">
        <v>320</v>
      </c>
      <c r="G73" s="9"/>
      <c r="H73" s="300" t="s">
        <v>319</v>
      </c>
      <c r="I73" s="300" t="s">
        <v>320</v>
      </c>
      <c r="J73"/>
    </row>
    <row r="74" spans="2:10" ht="15" customHeight="1">
      <c r="B74" s="75"/>
      <c r="C74" s="517" t="s">
        <v>321</v>
      </c>
      <c r="D74" s="518"/>
      <c r="E74" s="52">
        <v>27.5625</v>
      </c>
      <c r="F74" s="232">
        <f>E74*1.2</f>
        <v>33.074999999999996</v>
      </c>
      <c r="G74" s="9"/>
      <c r="H74" s="52">
        <v>29.21</v>
      </c>
      <c r="I74" s="52">
        <f>H74*1.2</f>
        <v>35.052</v>
      </c>
      <c r="J74"/>
    </row>
    <row r="75" spans="2:10" ht="15.5">
      <c r="B75" s="76"/>
      <c r="C75" s="513" t="s">
        <v>322</v>
      </c>
      <c r="D75" s="514"/>
      <c r="E75" s="52">
        <v>27.5625</v>
      </c>
      <c r="F75" s="233">
        <f>E75*1.2</f>
        <v>33.074999999999996</v>
      </c>
      <c r="G75" s="9"/>
      <c r="H75" s="52">
        <v>29.21</v>
      </c>
      <c r="I75" s="52">
        <f t="shared" ref="I75:I77" si="5">H75*1.2</f>
        <v>35.052</v>
      </c>
      <c r="J75"/>
    </row>
    <row r="76" spans="2:10" ht="15.5">
      <c r="B76" s="76"/>
      <c r="C76" s="513" t="s">
        <v>323</v>
      </c>
      <c r="D76" s="514"/>
      <c r="E76" s="52">
        <v>82.6875</v>
      </c>
      <c r="F76" s="233">
        <f>E76*1.2</f>
        <v>99.224999999999994</v>
      </c>
      <c r="G76" s="9"/>
      <c r="H76" s="52">
        <v>95.62</v>
      </c>
      <c r="I76" s="52">
        <f t="shared" si="5"/>
        <v>114.744</v>
      </c>
      <c r="J76"/>
    </row>
    <row r="77" spans="2:10" ht="15.65" customHeight="1">
      <c r="B77" s="76"/>
      <c r="C77" s="513" t="s">
        <v>324</v>
      </c>
      <c r="D77" s="514"/>
      <c r="E77" s="52">
        <v>82.6875</v>
      </c>
      <c r="F77" s="233">
        <f>E77*1.2</f>
        <v>99.224999999999994</v>
      </c>
      <c r="G77" s="9"/>
      <c r="H77" s="52">
        <v>191.23</v>
      </c>
      <c r="I77" s="52">
        <f t="shared" si="5"/>
        <v>229.47599999999997</v>
      </c>
      <c r="J77"/>
    </row>
    <row r="78" spans="2:10" ht="15.65" customHeight="1">
      <c r="B78" s="472"/>
      <c r="C78" s="513" t="s">
        <v>325</v>
      </c>
      <c r="D78" s="514"/>
      <c r="E78" s="473" t="s">
        <v>326</v>
      </c>
      <c r="F78" s="473" t="s">
        <v>326</v>
      </c>
      <c r="G78" s="39"/>
      <c r="H78" s="52">
        <v>95.62</v>
      </c>
      <c r="I78" s="52">
        <f t="shared" ref="I78:I79" si="6">H78*1.2</f>
        <v>114.744</v>
      </c>
    </row>
    <row r="79" spans="2:10" ht="15.65" customHeight="1">
      <c r="B79" s="472"/>
      <c r="C79" s="513" t="s">
        <v>327</v>
      </c>
      <c r="D79" s="514"/>
      <c r="E79" s="473" t="s">
        <v>326</v>
      </c>
      <c r="F79" s="473" t="s">
        <v>326</v>
      </c>
      <c r="G79" s="39"/>
      <c r="H79" s="52">
        <v>47.81</v>
      </c>
      <c r="I79" s="52">
        <f t="shared" si="6"/>
        <v>57.372</v>
      </c>
    </row>
    <row r="80" spans="2:10" ht="15.65" customHeight="1">
      <c r="B80" s="472"/>
      <c r="C80" s="513" t="s">
        <v>328</v>
      </c>
      <c r="D80" s="514"/>
      <c r="E80" s="473" t="s">
        <v>326</v>
      </c>
      <c r="F80" s="473" t="s">
        <v>326</v>
      </c>
      <c r="G80" s="39"/>
      <c r="H80" s="511" t="s">
        <v>277</v>
      </c>
      <c r="I80" s="512"/>
    </row>
    <row r="81" spans="2:9" ht="15.65" customHeight="1" thickBot="1">
      <c r="B81" s="474"/>
      <c r="C81" s="520" t="s">
        <v>329</v>
      </c>
      <c r="D81" s="521"/>
      <c r="E81" s="456" t="s">
        <v>326</v>
      </c>
      <c r="F81" s="456" t="s">
        <v>326</v>
      </c>
      <c r="G81" s="39"/>
      <c r="H81" s="71">
        <v>95.62</v>
      </c>
      <c r="I81" s="52">
        <f>H81*1.2</f>
        <v>114.744</v>
      </c>
    </row>
    <row r="82" spans="2:9" ht="15.5">
      <c r="B82" s="88"/>
      <c r="C82" s="88"/>
      <c r="D82" s="88"/>
      <c r="E82" s="88"/>
      <c r="F82"/>
      <c r="G82" s="9"/>
      <c r="H82" s="471"/>
      <c r="I82"/>
    </row>
    <row r="83" spans="2:9" ht="15.5">
      <c r="B83" s="77" t="s">
        <v>330</v>
      </c>
      <c r="C83" s="9"/>
      <c r="D83" s="9"/>
      <c r="E83" s="9"/>
      <c r="F83" s="9"/>
      <c r="G83" s="9"/>
      <c r="H83" s="9"/>
      <c r="I83" s="9"/>
    </row>
    <row r="84" spans="2:9" ht="15" customHeight="1">
      <c r="B84" s="9"/>
      <c r="C84" s="9"/>
      <c r="D84" s="9"/>
      <c r="E84" s="9"/>
      <c r="F84" s="9"/>
      <c r="G84" s="9"/>
      <c r="H84" s="9"/>
      <c r="I84" s="9"/>
    </row>
    <row r="85" spans="2:9" ht="15.5">
      <c r="B85" s="9"/>
      <c r="C85" s="9"/>
      <c r="D85" s="9"/>
      <c r="E85" s="9"/>
      <c r="F85" s="9"/>
      <c r="G85" s="9"/>
      <c r="H85" s="9"/>
      <c r="I85" s="9"/>
    </row>
    <row r="86" spans="2:9" ht="15.5">
      <c r="B86" s="9"/>
      <c r="C86" s="9"/>
      <c r="D86" s="9"/>
      <c r="E86" s="9"/>
      <c r="F86" s="9"/>
      <c r="G86" s="9"/>
      <c r="H86" s="9"/>
      <c r="I86" s="9"/>
    </row>
    <row r="87" spans="2:9" ht="15.5">
      <c r="B87" s="9"/>
      <c r="C87" s="9"/>
      <c r="D87" s="9"/>
      <c r="E87" s="9"/>
      <c r="F87" s="9"/>
      <c r="G87" s="9"/>
      <c r="H87" s="9"/>
      <c r="I87" s="9"/>
    </row>
    <row r="88" spans="2:9" ht="15" customHeight="1">
      <c r="B88" s="9"/>
      <c r="C88" s="9"/>
      <c r="D88" s="9"/>
      <c r="E88" s="9"/>
      <c r="F88" s="9"/>
      <c r="G88" s="9"/>
      <c r="H88" s="9"/>
      <c r="I88" s="9"/>
    </row>
    <row r="89" spans="2:9" ht="15.5">
      <c r="B89" s="9"/>
      <c r="C89" s="9"/>
      <c r="D89" s="9"/>
      <c r="E89" s="9"/>
      <c r="F89" s="9"/>
      <c r="G89" s="9"/>
      <c r="H89" s="9"/>
      <c r="I89" s="9"/>
    </row>
    <row r="90" spans="2:9" ht="15.5">
      <c r="B90" s="9"/>
      <c r="C90" s="9"/>
      <c r="D90" s="9"/>
      <c r="E90" s="9"/>
      <c r="F90" s="9"/>
      <c r="G90" s="9"/>
      <c r="H90" s="9"/>
      <c r="I90" s="9"/>
    </row>
    <row r="91" spans="2:9" ht="15" customHeight="1">
      <c r="B91" s="9"/>
      <c r="C91" s="9"/>
      <c r="D91" s="9"/>
      <c r="E91" s="9"/>
      <c r="F91" s="9"/>
      <c r="G91" s="9"/>
      <c r="H91" s="9"/>
      <c r="I91" s="9"/>
    </row>
    <row r="92" spans="2:9" ht="15.5">
      <c r="B92" s="9"/>
      <c r="C92" s="9"/>
      <c r="D92" s="9"/>
      <c r="E92" s="9"/>
      <c r="F92" s="9"/>
      <c r="G92" s="9"/>
      <c r="H92" s="9"/>
      <c r="I92" s="9"/>
    </row>
    <row r="93" spans="2:9" ht="15.5">
      <c r="B93" s="9"/>
      <c r="C93" s="9"/>
      <c r="D93" s="9"/>
      <c r="E93" s="9"/>
      <c r="F93" s="9"/>
      <c r="G93" s="9"/>
      <c r="H93" s="9"/>
      <c r="I93" s="9"/>
    </row>
    <row r="94" spans="2:9" ht="15" customHeight="1">
      <c r="B94" s="9"/>
      <c r="C94" s="9"/>
      <c r="D94" s="9"/>
      <c r="E94" s="9"/>
      <c r="F94" s="9"/>
      <c r="G94" s="9"/>
      <c r="H94" s="9"/>
      <c r="I94" s="9"/>
    </row>
  </sheetData>
  <mergeCells count="53">
    <mergeCell ref="C78:D78"/>
    <mergeCell ref="C79:D79"/>
    <mergeCell ref="C80:D80"/>
    <mergeCell ref="H80:I80"/>
    <mergeCell ref="C81:D81"/>
    <mergeCell ref="H32:I32"/>
    <mergeCell ref="E32:F32"/>
    <mergeCell ref="E51:F51"/>
    <mergeCell ref="H51:I51"/>
    <mergeCell ref="C77:D77"/>
    <mergeCell ref="E71:F72"/>
    <mergeCell ref="H71:I72"/>
    <mergeCell ref="C73:D73"/>
    <mergeCell ref="C74:D74"/>
    <mergeCell ref="C75:D75"/>
    <mergeCell ref="C76:D76"/>
    <mergeCell ref="E37:I37"/>
    <mergeCell ref="E39:F40"/>
    <mergeCell ref="H39:I40"/>
    <mergeCell ref="C43:D43"/>
    <mergeCell ref="C52:D52"/>
    <mergeCell ref="E52:F52"/>
    <mergeCell ref="H52:I52"/>
    <mergeCell ref="C45:D45"/>
    <mergeCell ref="C46:D46"/>
    <mergeCell ref="C47:D47"/>
    <mergeCell ref="C48:D48"/>
    <mergeCell ref="C49:D49"/>
    <mergeCell ref="C50:D50"/>
    <mergeCell ref="E50:F50"/>
    <mergeCell ref="H50:I50"/>
    <mergeCell ref="C51:D51"/>
    <mergeCell ref="C44:D44"/>
    <mergeCell ref="C31:D31"/>
    <mergeCell ref="C32:D32"/>
    <mergeCell ref="C33:D33"/>
    <mergeCell ref="C34:D34"/>
    <mergeCell ref="C35:D35"/>
    <mergeCell ref="C36:D36"/>
    <mergeCell ref="C37:D37"/>
    <mergeCell ref="B23:B24"/>
    <mergeCell ref="C23:D24"/>
    <mergeCell ref="C30:D30"/>
    <mergeCell ref="E4:F5"/>
    <mergeCell ref="H4:I5"/>
    <mergeCell ref="C8:D8"/>
    <mergeCell ref="E21:F22"/>
    <mergeCell ref="H21:I22"/>
    <mergeCell ref="C25:D25"/>
    <mergeCell ref="C26:D26"/>
    <mergeCell ref="C27:D27"/>
    <mergeCell ref="C28:D28"/>
    <mergeCell ref="C29:D29"/>
  </mergeCells>
  <printOptions horizontalCentered="1"/>
  <pageMargins left="0.74803149606299213" right="0.74803149606299213" top="0.98425196850393704" bottom="0.98425196850393704" header="0.51181102362204722" footer="0.51181102362204722"/>
  <pageSetup paperSize="9" scale="45" firstPageNumber="80" orientation="portrait" useFirstPageNumber="1" r:id="rId1"/>
  <headerFooter alignWithMargins="0">
    <oddFooter>&amp;C&amp;"Gill Sans MT Light,Regular"Page 12.23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B2:K51"/>
  <sheetViews>
    <sheetView showGridLines="0" topLeftCell="A28" zoomScale="90" zoomScaleNormal="90" zoomScaleSheetLayoutView="85" workbookViewId="0">
      <selection activeCell="J45" sqref="J45"/>
    </sheetView>
  </sheetViews>
  <sheetFormatPr defaultColWidth="9.1796875" defaultRowHeight="15.5"/>
  <cols>
    <col min="1" max="1" width="9.26953125" style="9" customWidth="1"/>
    <col min="2" max="2" width="3.7265625" style="9" customWidth="1"/>
    <col min="3" max="3" width="75.1796875" style="9" customWidth="1"/>
    <col min="4" max="4" width="3.7265625" style="9" customWidth="1"/>
    <col min="5" max="5" width="12.7265625" style="16" customWidth="1"/>
    <col min="6" max="6" width="3.7265625" style="16" customWidth="1"/>
    <col min="7" max="7" width="12.7265625" style="16" customWidth="1"/>
    <col min="8" max="8" width="3.7265625" style="16" customWidth="1"/>
    <col min="9" max="9" width="12.7265625" style="16" customWidth="1"/>
    <col min="10" max="10" width="3.7265625" style="16" customWidth="1"/>
    <col min="11" max="11" width="12.7265625" style="16" customWidth="1"/>
    <col min="12" max="16384" width="9.1796875" style="9"/>
  </cols>
  <sheetData>
    <row r="2" spans="2:11" s="39" customFormat="1" ht="20">
      <c r="B2" s="115" t="s">
        <v>4</v>
      </c>
      <c r="E2" s="40"/>
      <c r="F2" s="40"/>
      <c r="G2" s="40"/>
      <c r="H2" s="40"/>
      <c r="I2" s="40"/>
      <c r="J2" s="40"/>
      <c r="K2" s="40"/>
    </row>
    <row r="3" spans="2:11">
      <c r="E3" s="41" t="s">
        <v>5</v>
      </c>
      <c r="F3" s="40"/>
      <c r="G3" s="41" t="s">
        <v>3</v>
      </c>
      <c r="H3" s="31"/>
      <c r="I3" s="31"/>
      <c r="J3" s="40"/>
      <c r="K3" s="41" t="s">
        <v>3</v>
      </c>
    </row>
    <row r="4" spans="2:11" s="170" customFormat="1" ht="31">
      <c r="E4" s="412" t="s">
        <v>6</v>
      </c>
      <c r="F4" s="40"/>
      <c r="G4" s="412" t="s">
        <v>6</v>
      </c>
      <c r="H4" s="160"/>
      <c r="I4" s="413" t="s">
        <v>7</v>
      </c>
      <c r="J4" s="40"/>
      <c r="K4" s="412" t="s">
        <v>43</v>
      </c>
    </row>
    <row r="5" spans="2:11" s="121" customFormat="1">
      <c r="B5" s="32" t="s">
        <v>331</v>
      </c>
      <c r="E5" s="119" t="s">
        <v>9</v>
      </c>
      <c r="F5" s="417"/>
      <c r="G5" s="119" t="s">
        <v>9</v>
      </c>
      <c r="H5" s="215"/>
      <c r="I5" s="119" t="s">
        <v>9</v>
      </c>
      <c r="J5" s="417"/>
      <c r="K5" s="119" t="s">
        <v>9</v>
      </c>
    </row>
    <row r="6" spans="2:11">
      <c r="B6" s="218" t="s">
        <v>332</v>
      </c>
      <c r="G6" s="31"/>
      <c r="I6" s="34"/>
      <c r="K6" s="44"/>
    </row>
    <row r="7" spans="2:11">
      <c r="C7" s="9" t="s">
        <v>333</v>
      </c>
      <c r="E7" s="33">
        <v>116.24475000000001</v>
      </c>
      <c r="F7" s="45"/>
      <c r="G7" s="33">
        <v>122.05</v>
      </c>
      <c r="H7" s="34"/>
      <c r="I7" s="34">
        <f>G7*0.2</f>
        <v>24.41</v>
      </c>
      <c r="J7" s="34"/>
      <c r="K7" s="45">
        <f>SUM(G7:J7)</f>
        <v>146.46</v>
      </c>
    </row>
    <row r="8" spans="2:11">
      <c r="C8" s="9" t="s">
        <v>334</v>
      </c>
      <c r="E8" s="33">
        <v>103.99725000000001</v>
      </c>
      <c r="F8" s="45"/>
      <c r="G8" s="33">
        <v>109.2</v>
      </c>
      <c r="H8" s="34"/>
      <c r="I8" s="34">
        <v>0</v>
      </c>
      <c r="J8" s="34"/>
      <c r="K8" s="45">
        <f>G8+I8</f>
        <v>109.2</v>
      </c>
    </row>
    <row r="9" spans="2:11">
      <c r="C9" s="9" t="s">
        <v>335</v>
      </c>
      <c r="E9" s="33">
        <v>19.372350000000001</v>
      </c>
      <c r="F9" s="45"/>
      <c r="G9" s="33">
        <v>20.350000000000001</v>
      </c>
      <c r="H9" s="410"/>
      <c r="I9" s="34">
        <f t="shared" ref="I9:I15" si="0">G9*0.2</f>
        <v>4.07</v>
      </c>
      <c r="J9" s="34"/>
      <c r="K9" s="45">
        <f t="shared" ref="K9:K14" si="1">G9+I9</f>
        <v>24.42</v>
      </c>
    </row>
    <row r="10" spans="2:11">
      <c r="C10" s="9" t="s">
        <v>336</v>
      </c>
      <c r="E10" s="33">
        <v>41.002499999999998</v>
      </c>
      <c r="F10" s="45"/>
      <c r="G10" s="33">
        <v>45.5</v>
      </c>
      <c r="H10" s="34"/>
      <c r="I10" s="34">
        <f t="shared" si="0"/>
        <v>9.1</v>
      </c>
      <c r="J10" s="34"/>
      <c r="K10" s="45">
        <f>G10+I10</f>
        <v>54.6</v>
      </c>
    </row>
    <row r="11" spans="2:11" hidden="1">
      <c r="C11" s="9" t="s">
        <v>337</v>
      </c>
      <c r="E11" s="33">
        <v>0</v>
      </c>
      <c r="F11" s="45"/>
      <c r="G11" s="33"/>
      <c r="H11" s="34"/>
      <c r="I11" s="34">
        <f t="shared" ref="I11:I12" si="2">G11*0.2</f>
        <v>0</v>
      </c>
      <c r="J11" s="34"/>
      <c r="K11" s="45">
        <f t="shared" ref="K11:K12" si="3">G11+I11</f>
        <v>0</v>
      </c>
    </row>
    <row r="12" spans="2:11">
      <c r="C12" s="9" t="s">
        <v>337</v>
      </c>
      <c r="E12" s="33">
        <v>4.42</v>
      </c>
      <c r="F12" s="45"/>
      <c r="G12" s="33">
        <v>9.1</v>
      </c>
      <c r="H12" s="34"/>
      <c r="I12" s="34">
        <f t="shared" si="2"/>
        <v>1.82</v>
      </c>
      <c r="J12" s="34"/>
      <c r="K12" s="45">
        <f t="shared" si="3"/>
        <v>10.92</v>
      </c>
    </row>
    <row r="13" spans="2:11">
      <c r="C13" s="9" t="s">
        <v>338</v>
      </c>
      <c r="E13" s="33">
        <v>34.048049999999996</v>
      </c>
      <c r="F13" s="45"/>
      <c r="G13" s="33">
        <v>35.75</v>
      </c>
      <c r="H13" s="34"/>
      <c r="I13" s="34">
        <f t="shared" si="0"/>
        <v>7.15</v>
      </c>
      <c r="J13" s="34"/>
      <c r="K13" s="45">
        <f t="shared" si="1"/>
        <v>42.9</v>
      </c>
    </row>
    <row r="14" spans="2:11">
      <c r="C14" s="9" t="s">
        <v>339</v>
      </c>
      <c r="E14" s="33">
        <v>21.246749999999999</v>
      </c>
      <c r="F14" s="45"/>
      <c r="G14" s="33">
        <v>22.31</v>
      </c>
      <c r="H14" s="34"/>
      <c r="I14" s="34">
        <v>0</v>
      </c>
      <c r="J14" s="34"/>
      <c r="K14" s="45">
        <f t="shared" si="1"/>
        <v>22.31</v>
      </c>
    </row>
    <row r="15" spans="2:11">
      <c r="C15" s="9" t="s">
        <v>340</v>
      </c>
      <c r="E15" s="33">
        <v>32.876550000000002</v>
      </c>
      <c r="F15" s="45"/>
      <c r="G15" s="33">
        <v>34.520000000000003</v>
      </c>
      <c r="H15" s="34"/>
      <c r="I15" s="34">
        <f t="shared" si="0"/>
        <v>6.9040000000000008</v>
      </c>
      <c r="J15" s="34"/>
      <c r="K15" s="45">
        <f>G15+I15</f>
        <v>41.424000000000007</v>
      </c>
    </row>
    <row r="16" spans="2:11" ht="8.25" customHeight="1">
      <c r="E16" s="34"/>
      <c r="F16" s="46"/>
      <c r="G16" s="34"/>
      <c r="H16" s="34"/>
      <c r="I16" s="34"/>
      <c r="J16" s="34"/>
      <c r="K16" s="47"/>
    </row>
    <row r="17" spans="2:11">
      <c r="B17" s="218" t="s">
        <v>341</v>
      </c>
      <c r="E17" s="34"/>
      <c r="F17" s="46"/>
      <c r="G17" s="34"/>
      <c r="H17" s="34"/>
      <c r="I17" s="34"/>
      <c r="J17" s="34"/>
      <c r="K17" s="47"/>
    </row>
    <row r="18" spans="2:11">
      <c r="C18" s="9" t="s">
        <v>333</v>
      </c>
      <c r="E18" s="33">
        <v>160.2825</v>
      </c>
      <c r="F18" s="45"/>
      <c r="G18" s="33">
        <v>168.29</v>
      </c>
      <c r="H18" s="34"/>
      <c r="I18" s="34">
        <f>G18*0.2</f>
        <v>33.658000000000001</v>
      </c>
      <c r="J18" s="34"/>
      <c r="K18" s="45">
        <f>SUM(G18:J18)</f>
        <v>201.94799999999998</v>
      </c>
    </row>
    <row r="19" spans="2:11">
      <c r="C19" s="9" t="s">
        <v>334</v>
      </c>
      <c r="E19" s="33">
        <v>134.19</v>
      </c>
      <c r="F19" s="45"/>
      <c r="G19" s="33">
        <v>140.9</v>
      </c>
      <c r="H19" s="34"/>
      <c r="I19" s="34">
        <v>0</v>
      </c>
      <c r="J19" s="34"/>
      <c r="K19" s="45">
        <f>G19+I19</f>
        <v>140.9</v>
      </c>
    </row>
    <row r="20" spans="2:11">
      <c r="C20" s="9" t="s">
        <v>335</v>
      </c>
      <c r="E20" s="33">
        <v>19.382999999999999</v>
      </c>
      <c r="F20" s="45"/>
      <c r="G20" s="33">
        <v>20.350000000000001</v>
      </c>
      <c r="H20" s="410"/>
      <c r="I20" s="34">
        <f t="shared" ref="I20:I23" si="4">G20*0.2</f>
        <v>4.07</v>
      </c>
      <c r="J20" s="34"/>
      <c r="K20" s="45">
        <f t="shared" ref="K20" si="5">G20+I20</f>
        <v>24.42</v>
      </c>
    </row>
    <row r="21" spans="2:11">
      <c r="C21" s="9" t="s">
        <v>336</v>
      </c>
      <c r="E21" s="33">
        <v>41.002499999999998</v>
      </c>
      <c r="F21" s="45"/>
      <c r="G21" s="33">
        <v>45.5</v>
      </c>
      <c r="H21" s="34"/>
      <c r="I21" s="34">
        <f t="shared" si="4"/>
        <v>9.1</v>
      </c>
      <c r="J21" s="34"/>
      <c r="K21" s="45">
        <f>G21+I21</f>
        <v>54.6</v>
      </c>
    </row>
    <row r="22" spans="2:11">
      <c r="C22" s="9" t="s">
        <v>337</v>
      </c>
      <c r="E22" s="33">
        <v>4.42</v>
      </c>
      <c r="F22" s="45"/>
      <c r="G22" s="33">
        <v>9.1</v>
      </c>
      <c r="H22" s="34"/>
      <c r="I22" s="34">
        <f t="shared" ref="I22" si="6">G22*0.2</f>
        <v>1.82</v>
      </c>
      <c r="J22" s="34"/>
      <c r="K22" s="45">
        <f>G22+I22</f>
        <v>10.92</v>
      </c>
    </row>
    <row r="23" spans="2:11">
      <c r="C23" s="9" t="s">
        <v>338</v>
      </c>
      <c r="E23" s="33">
        <v>34.048049999999996</v>
      </c>
      <c r="F23" s="45"/>
      <c r="G23" s="33">
        <v>35.75</v>
      </c>
      <c r="H23" s="34"/>
      <c r="I23" s="34">
        <f t="shared" si="4"/>
        <v>7.15</v>
      </c>
      <c r="J23" s="34"/>
      <c r="K23" s="45">
        <f t="shared" ref="K23:K24" si="7">G23+I23</f>
        <v>42.9</v>
      </c>
    </row>
    <row r="24" spans="2:11">
      <c r="C24" s="9" t="s">
        <v>339</v>
      </c>
      <c r="E24" s="33">
        <v>21.246749999999999</v>
      </c>
      <c r="F24" s="45"/>
      <c r="G24" s="33">
        <v>22.31</v>
      </c>
      <c r="H24" s="34"/>
      <c r="I24" s="34">
        <v>0</v>
      </c>
      <c r="J24" s="34"/>
      <c r="K24" s="45">
        <f t="shared" si="7"/>
        <v>22.31</v>
      </c>
    </row>
    <row r="25" spans="2:11">
      <c r="C25" s="9" t="s">
        <v>340</v>
      </c>
      <c r="E25" s="33">
        <v>32.876550000000002</v>
      </c>
      <c r="F25" s="45"/>
      <c r="G25" s="33">
        <v>34.520000000000003</v>
      </c>
      <c r="H25" s="34"/>
      <c r="I25" s="34">
        <f t="shared" ref="I25" si="8">G25*0.2</f>
        <v>6.9040000000000008</v>
      </c>
      <c r="J25" s="34"/>
      <c r="K25" s="45">
        <f>G25+I25</f>
        <v>41.424000000000007</v>
      </c>
    </row>
    <row r="26" spans="2:11">
      <c r="E26" s="33"/>
      <c r="F26" s="45"/>
      <c r="G26" s="33"/>
      <c r="H26" s="34"/>
      <c r="I26" s="34"/>
      <c r="J26" s="34"/>
      <c r="K26" s="45"/>
    </row>
    <row r="27" spans="2:11">
      <c r="B27" s="218" t="s">
        <v>342</v>
      </c>
      <c r="E27" s="33"/>
      <c r="F27" s="45"/>
      <c r="G27" s="33"/>
      <c r="H27" s="34"/>
      <c r="I27" s="34"/>
      <c r="J27" s="34"/>
      <c r="K27" s="45"/>
    </row>
    <row r="28" spans="2:11">
      <c r="C28" s="9" t="s">
        <v>343</v>
      </c>
      <c r="E28" s="33">
        <v>32.876550000000002</v>
      </c>
      <c r="F28" s="45"/>
      <c r="G28" s="33">
        <v>34.519144629374999</v>
      </c>
      <c r="H28" s="34"/>
      <c r="I28" s="34">
        <f t="shared" ref="I28" si="9">G28*0.2</f>
        <v>6.9038289258750005</v>
      </c>
      <c r="J28" s="34"/>
      <c r="K28" s="45">
        <f t="shared" ref="K28:K41" si="10">G28+I28</f>
        <v>41.422973555249996</v>
      </c>
    </row>
    <row r="29" spans="2:11">
      <c r="C29" s="9" t="s">
        <v>344</v>
      </c>
      <c r="E29" s="33">
        <v>21.725999999999999</v>
      </c>
      <c r="F29" s="45"/>
      <c r="G29" s="33">
        <v>22.808155877324996</v>
      </c>
      <c r="H29" s="34"/>
      <c r="I29" s="34">
        <f t="shared" ref="I29" si="11">G29*0.2</f>
        <v>4.5616311754649992</v>
      </c>
      <c r="J29" s="34"/>
      <c r="K29" s="45">
        <f t="shared" si="10"/>
        <v>27.369787052789995</v>
      </c>
    </row>
    <row r="30" spans="2:11">
      <c r="C30" s="9" t="s">
        <v>345</v>
      </c>
      <c r="E30" s="33">
        <v>91.696500000000015</v>
      </c>
      <c r="F30" s="45"/>
      <c r="G30" s="33">
        <v>96.28132500000001</v>
      </c>
      <c r="H30" s="34"/>
      <c r="I30" s="34">
        <v>0</v>
      </c>
      <c r="J30" s="34"/>
      <c r="K30" s="45">
        <f t="shared" si="10"/>
        <v>96.28132500000001</v>
      </c>
    </row>
    <row r="31" spans="2:11">
      <c r="C31" s="9" t="s">
        <v>346</v>
      </c>
      <c r="E31" s="33">
        <v>19.010250000000003</v>
      </c>
      <c r="F31" s="45"/>
      <c r="G31" s="33">
        <v>19.960762500000001</v>
      </c>
      <c r="H31" s="34"/>
      <c r="I31" s="34">
        <v>0</v>
      </c>
      <c r="J31" s="34"/>
      <c r="K31" s="45">
        <f t="shared" si="10"/>
        <v>19.960762500000001</v>
      </c>
    </row>
    <row r="32" spans="2:11">
      <c r="C32" s="9" t="s">
        <v>347</v>
      </c>
      <c r="E32" s="33">
        <v>19.010250000000003</v>
      </c>
      <c r="F32" s="45"/>
      <c r="G32" s="33">
        <v>19.960762500000001</v>
      </c>
      <c r="H32" s="34"/>
      <c r="I32" s="34">
        <v>0</v>
      </c>
      <c r="J32" s="34"/>
      <c r="K32" s="45">
        <f t="shared" si="10"/>
        <v>19.960762500000001</v>
      </c>
    </row>
    <row r="33" spans="3:11">
      <c r="C33" s="9" t="s">
        <v>348</v>
      </c>
      <c r="E33" s="33">
        <v>16.432949999999998</v>
      </c>
      <c r="F33" s="45"/>
      <c r="G33" s="33">
        <v>17.2595723146875</v>
      </c>
      <c r="H33" s="34"/>
      <c r="I33" s="34">
        <f t="shared" ref="I33:I41" si="12">G33*0.2</f>
        <v>3.4519144629375003</v>
      </c>
      <c r="J33" s="34"/>
      <c r="K33" s="45">
        <f t="shared" si="10"/>
        <v>20.711486777624998</v>
      </c>
    </row>
    <row r="34" spans="3:11">
      <c r="C34" s="9" t="s">
        <v>349</v>
      </c>
      <c r="E34" s="33">
        <v>16.432949999999998</v>
      </c>
      <c r="F34" s="45"/>
      <c r="G34" s="33">
        <v>17.2595723146875</v>
      </c>
      <c r="H34" s="34"/>
      <c r="I34" s="34">
        <f t="shared" si="12"/>
        <v>3.4519144629375003</v>
      </c>
      <c r="J34" s="34"/>
      <c r="K34" s="45">
        <f t="shared" si="10"/>
        <v>20.711486777624998</v>
      </c>
    </row>
    <row r="35" spans="3:11">
      <c r="C35" s="9" t="s">
        <v>350</v>
      </c>
      <c r="E35" s="33">
        <v>16.432949999999998</v>
      </c>
      <c r="F35" s="45"/>
      <c r="G35" s="33">
        <v>17.2595723146875</v>
      </c>
      <c r="H35" s="34"/>
      <c r="I35" s="34">
        <f t="shared" si="12"/>
        <v>3.4519144629375003</v>
      </c>
      <c r="J35" s="34"/>
      <c r="K35" s="45">
        <f t="shared" si="10"/>
        <v>20.711486777624998</v>
      </c>
    </row>
    <row r="36" spans="3:11">
      <c r="C36" s="9" t="s">
        <v>351</v>
      </c>
      <c r="E36" s="33">
        <v>16.432949999999998</v>
      </c>
      <c r="F36" s="45"/>
      <c r="G36" s="33">
        <v>17.2595723146875</v>
      </c>
      <c r="H36" s="34"/>
      <c r="I36" s="34">
        <f t="shared" si="12"/>
        <v>3.4519144629375003</v>
      </c>
      <c r="J36" s="34"/>
      <c r="K36" s="45">
        <f t="shared" si="10"/>
        <v>20.711486777624998</v>
      </c>
    </row>
    <row r="37" spans="3:11">
      <c r="C37" s="9" t="s">
        <v>352</v>
      </c>
      <c r="E37" s="33">
        <v>16.432949999999998</v>
      </c>
      <c r="F37" s="45"/>
      <c r="G37" s="33">
        <v>17.2595723146875</v>
      </c>
      <c r="H37" s="34"/>
      <c r="I37" s="34">
        <f t="shared" si="12"/>
        <v>3.4519144629375003</v>
      </c>
      <c r="J37" s="34"/>
      <c r="K37" s="45">
        <f t="shared" si="10"/>
        <v>20.711486777624998</v>
      </c>
    </row>
    <row r="38" spans="3:11">
      <c r="C38" s="9" t="s">
        <v>353</v>
      </c>
      <c r="E38" s="33">
        <v>16.432949999999998</v>
      </c>
      <c r="F38" s="45"/>
      <c r="G38" s="33">
        <v>17.2595723146875</v>
      </c>
      <c r="H38" s="34"/>
      <c r="I38" s="34">
        <f t="shared" si="12"/>
        <v>3.4519144629375003</v>
      </c>
      <c r="J38" s="34"/>
      <c r="K38" s="45">
        <f t="shared" si="10"/>
        <v>20.711486777624998</v>
      </c>
    </row>
    <row r="39" spans="3:11">
      <c r="C39" s="9" t="s">
        <v>354</v>
      </c>
      <c r="E39" s="33">
        <v>16.432949999999998</v>
      </c>
      <c r="F39" s="45"/>
      <c r="G39" s="33">
        <v>17.2595723146875</v>
      </c>
      <c r="H39" s="34"/>
      <c r="I39" s="34">
        <f t="shared" si="12"/>
        <v>3.4519144629375003</v>
      </c>
      <c r="J39" s="34"/>
      <c r="K39" s="45">
        <f t="shared" si="10"/>
        <v>20.711486777624998</v>
      </c>
    </row>
    <row r="40" spans="3:11">
      <c r="C40" s="9" t="s">
        <v>355</v>
      </c>
      <c r="E40" s="33">
        <v>16.432949999999998</v>
      </c>
      <c r="F40" s="45"/>
      <c r="G40" s="33">
        <v>17.2595723146875</v>
      </c>
      <c r="H40" s="34"/>
      <c r="I40" s="34">
        <f t="shared" si="12"/>
        <v>3.4519144629375003</v>
      </c>
      <c r="J40" s="34"/>
      <c r="K40" s="45">
        <f t="shared" si="10"/>
        <v>20.711486777624998</v>
      </c>
    </row>
    <row r="41" spans="3:11">
      <c r="C41" s="9" t="s">
        <v>356</v>
      </c>
      <c r="E41" s="33">
        <v>27.008399999999998</v>
      </c>
      <c r="F41" s="45"/>
      <c r="G41" s="33">
        <v>28.355407939687506</v>
      </c>
      <c r="H41" s="34"/>
      <c r="I41" s="34">
        <f t="shared" si="12"/>
        <v>5.6710815879375014</v>
      </c>
      <c r="J41" s="34"/>
      <c r="K41" s="45">
        <f t="shared" si="10"/>
        <v>34.02648952762501</v>
      </c>
    </row>
    <row r="42" spans="3:11">
      <c r="E42" s="45"/>
      <c r="F42" s="45"/>
      <c r="G42" s="45"/>
      <c r="H42" s="45"/>
      <c r="I42" s="45"/>
      <c r="J42" s="45"/>
      <c r="K42" s="45"/>
    </row>
    <row r="43" spans="3:11">
      <c r="C43" s="9" t="s">
        <v>357</v>
      </c>
      <c r="E43" s="45"/>
      <c r="F43" s="45"/>
      <c r="G43" s="33"/>
      <c r="H43" s="34"/>
      <c r="I43" s="34"/>
      <c r="J43" s="34"/>
      <c r="K43" s="45"/>
    </row>
    <row r="44" spans="3:11">
      <c r="E44" s="45"/>
      <c r="F44" s="45"/>
      <c r="G44" s="33"/>
      <c r="H44" s="34"/>
      <c r="I44" s="34"/>
      <c r="J44" s="34"/>
      <c r="K44" s="45"/>
    </row>
    <row r="45" spans="3:11">
      <c r="E45" s="46"/>
      <c r="F45" s="46"/>
      <c r="G45" s="34"/>
      <c r="H45" s="34"/>
      <c r="I45" s="34"/>
      <c r="J45" s="34"/>
      <c r="K45" s="47"/>
    </row>
    <row r="46" spans="3:11">
      <c r="E46" s="9"/>
      <c r="F46" s="9"/>
      <c r="G46" s="38"/>
      <c r="K46" s="48"/>
    </row>
    <row r="47" spans="3:11">
      <c r="E47" s="9"/>
      <c r="F47" s="9"/>
      <c r="G47" s="38"/>
      <c r="K47" s="38"/>
    </row>
    <row r="48" spans="3:11">
      <c r="E48" s="9"/>
      <c r="F48" s="9"/>
      <c r="G48" s="38"/>
      <c r="K48" s="38"/>
    </row>
    <row r="49" spans="5:11">
      <c r="E49" s="9"/>
      <c r="F49" s="9"/>
      <c r="G49" s="38"/>
      <c r="K49" s="38"/>
    </row>
    <row r="50" spans="5:11">
      <c r="E50" s="9"/>
      <c r="F50" s="9"/>
      <c r="G50" s="38"/>
      <c r="K50" s="38"/>
    </row>
    <row r="51" spans="5:11">
      <c r="E51" s="9"/>
      <c r="F51" s="9"/>
      <c r="G51" s="48"/>
      <c r="K51" s="48"/>
    </row>
  </sheetData>
  <phoneticPr fontId="2" type="noConversion"/>
  <printOptions horizontalCentered="1"/>
  <pageMargins left="0.74803149606299213" right="0.74803149606299213" top="0.98425196850393704" bottom="0.98425196850393704" header="0.51181102362204722" footer="0.51181102362204722"/>
  <pageSetup paperSize="9" scale="75" firstPageNumber="80" orientation="landscape" useFirstPageNumber="1" r:id="rId1"/>
  <headerFooter alignWithMargins="0">
    <oddFooter>&amp;C&amp;"Gill Sans MT Light,Regular"Page 12.4</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5435C-2AE5-4469-A055-1AFC8B6195A1}">
  <sheetPr>
    <tabColor rgb="FF92D050"/>
  </sheetPr>
  <dimension ref="A2:J54"/>
  <sheetViews>
    <sheetView showGridLines="0" topLeftCell="B1" zoomScale="90" zoomScaleNormal="90" workbookViewId="0">
      <selection activeCell="F26" sqref="F26:F37"/>
    </sheetView>
  </sheetViews>
  <sheetFormatPr defaultColWidth="8.7265625" defaultRowHeight="12.5"/>
  <cols>
    <col min="1" max="1" width="9.1796875" customWidth="1"/>
    <col min="2" max="2" width="94" customWidth="1"/>
    <col min="3" max="3" width="3.7265625" customWidth="1"/>
    <col min="4" max="4" width="23.7265625" customWidth="1"/>
    <col min="5" max="5" width="3.7265625" customWidth="1"/>
    <col min="6" max="6" width="23.54296875" customWidth="1"/>
    <col min="7" max="7" width="3.7265625" customWidth="1"/>
    <col min="8" max="8" width="23.54296875" customWidth="1"/>
    <col min="9" max="9" width="3.7265625" customWidth="1"/>
    <col min="10" max="10" width="23.54296875" customWidth="1"/>
  </cols>
  <sheetData>
    <row r="2" spans="1:10" ht="20">
      <c r="B2" s="174" t="s">
        <v>358</v>
      </c>
      <c r="C2" s="39"/>
      <c r="D2" s="40"/>
      <c r="E2" s="40"/>
      <c r="F2" s="40"/>
      <c r="G2" s="175"/>
      <c r="H2" s="40"/>
      <c r="I2" s="40"/>
      <c r="J2" s="40"/>
    </row>
    <row r="3" spans="1:10" ht="15.5">
      <c r="A3" s="9"/>
      <c r="B3" s="9"/>
      <c r="C3" s="9"/>
      <c r="D3" s="41" t="s">
        <v>5</v>
      </c>
      <c r="E3" s="41"/>
      <c r="F3" s="41" t="s">
        <v>3</v>
      </c>
      <c r="G3" s="31"/>
      <c r="H3" s="31"/>
      <c r="I3" s="31"/>
      <c r="J3" s="41" t="s">
        <v>3</v>
      </c>
    </row>
    <row r="4" spans="1:10" s="176" customFormat="1" ht="15.5">
      <c r="A4" s="116"/>
      <c r="B4" s="116"/>
      <c r="C4" s="116"/>
      <c r="D4" s="145" t="s">
        <v>6</v>
      </c>
      <c r="E4" s="41"/>
      <c r="F4" s="145" t="s">
        <v>6</v>
      </c>
      <c r="G4" s="41"/>
      <c r="H4" s="171" t="s">
        <v>7</v>
      </c>
      <c r="I4" s="41"/>
      <c r="J4" s="114" t="s">
        <v>8</v>
      </c>
    </row>
    <row r="5" spans="1:10" ht="15.5">
      <c r="A5" s="121"/>
      <c r="B5" s="121"/>
      <c r="C5" s="121"/>
      <c r="D5" s="119" t="s">
        <v>9</v>
      </c>
      <c r="E5" s="417"/>
      <c r="F5" s="119" t="s">
        <v>9</v>
      </c>
      <c r="G5" s="418"/>
      <c r="H5" s="119" t="s">
        <v>9</v>
      </c>
      <c r="I5" s="417"/>
      <c r="J5" s="119" t="s">
        <v>9</v>
      </c>
    </row>
    <row r="6" spans="1:10" ht="15.5">
      <c r="B6" s="100" t="s">
        <v>358</v>
      </c>
      <c r="E6" s="40"/>
      <c r="G6" s="175"/>
      <c r="I6" s="40"/>
    </row>
    <row r="7" spans="1:10" ht="15.5">
      <c r="B7" s="88" t="s">
        <v>359</v>
      </c>
      <c r="D7" s="16">
        <v>234.83</v>
      </c>
      <c r="E7" s="40"/>
      <c r="F7" s="16">
        <v>245</v>
      </c>
      <c r="G7" s="175"/>
      <c r="H7" s="34">
        <v>0</v>
      </c>
      <c r="I7" s="40"/>
      <c r="J7" s="16">
        <f t="shared" ref="J7:J12" si="0">SUM(F7:H7)</f>
        <v>245</v>
      </c>
    </row>
    <row r="8" spans="1:10" s="395" customFormat="1" ht="31">
      <c r="B8" s="296" t="s">
        <v>360</v>
      </c>
      <c r="D8" s="40">
        <v>139.78</v>
      </c>
      <c r="E8" s="40"/>
      <c r="F8" s="40">
        <v>147</v>
      </c>
      <c r="G8" s="175"/>
      <c r="H8" s="175">
        <v>0</v>
      </c>
      <c r="I8" s="40"/>
      <c r="J8" s="40">
        <f t="shared" si="0"/>
        <v>147</v>
      </c>
    </row>
    <row r="9" spans="1:10" ht="15.5">
      <c r="B9" s="88" t="s">
        <v>361</v>
      </c>
      <c r="D9" s="16">
        <v>234.83</v>
      </c>
      <c r="E9" s="40"/>
      <c r="F9" s="16">
        <v>245</v>
      </c>
      <c r="G9" s="175"/>
      <c r="H9" s="34">
        <v>0</v>
      </c>
      <c r="I9" s="40"/>
      <c r="J9" s="16">
        <f t="shared" si="0"/>
        <v>245</v>
      </c>
    </row>
    <row r="10" spans="1:10" ht="15.65" hidden="1" customHeight="1">
      <c r="B10" s="173" t="s">
        <v>362</v>
      </c>
      <c r="D10" s="16">
        <v>240.42</v>
      </c>
      <c r="E10" s="40"/>
      <c r="F10" s="16"/>
      <c r="G10" s="175"/>
      <c r="H10" s="34">
        <v>0</v>
      </c>
      <c r="I10" s="40"/>
      <c r="J10" s="16">
        <f t="shared" si="0"/>
        <v>0</v>
      </c>
    </row>
    <row r="11" spans="1:10" ht="15.5">
      <c r="B11" s="88" t="s">
        <v>363</v>
      </c>
      <c r="D11" s="16">
        <v>139.78125</v>
      </c>
      <c r="E11" s="40"/>
      <c r="F11" s="16">
        <v>146.77000000000001</v>
      </c>
      <c r="G11" s="175"/>
      <c r="H11" s="34">
        <v>0</v>
      </c>
      <c r="I11" s="40"/>
      <c r="J11" s="16">
        <f t="shared" si="0"/>
        <v>146.77000000000001</v>
      </c>
    </row>
    <row r="12" spans="1:10" ht="15.5">
      <c r="B12" s="88" t="s">
        <v>364</v>
      </c>
      <c r="D12" s="16">
        <v>234.83250000000001</v>
      </c>
      <c r="E12" s="40"/>
      <c r="F12" s="16">
        <v>245</v>
      </c>
      <c r="G12" s="175"/>
      <c r="H12" s="34">
        <v>0</v>
      </c>
      <c r="I12" s="40"/>
      <c r="J12" s="16">
        <f t="shared" si="0"/>
        <v>245</v>
      </c>
    </row>
    <row r="13" spans="1:10" ht="15.5">
      <c r="B13" s="88" t="s">
        <v>365</v>
      </c>
      <c r="D13" s="16">
        <v>50</v>
      </c>
      <c r="E13" s="40"/>
      <c r="F13" s="16">
        <v>52.5</v>
      </c>
      <c r="G13" s="175"/>
      <c r="H13" s="34"/>
      <c r="I13" s="40"/>
      <c r="J13" s="16"/>
    </row>
    <row r="14" spans="1:10" ht="15.5">
      <c r="B14" s="88" t="s">
        <v>366</v>
      </c>
      <c r="D14" s="312" t="s">
        <v>367</v>
      </c>
      <c r="E14" s="40"/>
      <c r="F14" s="312" t="s">
        <v>368</v>
      </c>
      <c r="G14" s="175"/>
      <c r="H14" s="34">
        <v>0</v>
      </c>
      <c r="I14" s="40"/>
      <c r="J14" s="312" t="str">
        <f>F14</f>
        <v>1,972.59 - 4,133.05</v>
      </c>
    </row>
    <row r="15" spans="1:10" ht="15.5">
      <c r="B15" s="88" t="s">
        <v>369</v>
      </c>
      <c r="D15" s="36" t="s">
        <v>370</v>
      </c>
      <c r="E15" s="40"/>
      <c r="F15" s="36" t="s">
        <v>371</v>
      </c>
      <c r="G15" s="175"/>
      <c r="H15" s="34">
        <v>0</v>
      </c>
      <c r="I15" s="40"/>
      <c r="J15" s="36" t="str">
        <f t="shared" ref="J15:J21" si="1">F15</f>
        <v>1,356.16 - 2,712.32</v>
      </c>
    </row>
    <row r="16" spans="1:10" ht="15.5">
      <c r="B16" s="88" t="s">
        <v>372</v>
      </c>
      <c r="D16" s="36" t="s">
        <v>373</v>
      </c>
      <c r="E16" s="40"/>
      <c r="F16" s="36" t="s">
        <v>374</v>
      </c>
      <c r="G16" s="175"/>
      <c r="H16" s="34">
        <v>0</v>
      </c>
      <c r="I16" s="40"/>
      <c r="J16" s="36" t="str">
        <f t="shared" si="1"/>
        <v>1,027.39 - 2,407.03</v>
      </c>
    </row>
    <row r="17" spans="1:10" ht="15.5">
      <c r="B17" s="88" t="s">
        <v>375</v>
      </c>
      <c r="D17" s="36" t="s">
        <v>376</v>
      </c>
      <c r="E17" s="40"/>
      <c r="F17" s="36" t="s">
        <v>377</v>
      </c>
      <c r="G17" s="175"/>
      <c r="H17" s="34">
        <v>0</v>
      </c>
      <c r="I17" s="40"/>
      <c r="J17" s="36" t="str">
        <f t="shared" si="1"/>
        <v>886.49 - 1,726.02</v>
      </c>
    </row>
    <row r="18" spans="1:10" ht="15.5">
      <c r="B18" s="88" t="s">
        <v>378</v>
      </c>
      <c r="D18" s="36" t="s">
        <v>379</v>
      </c>
      <c r="E18" s="40"/>
      <c r="F18" s="36" t="s">
        <v>380</v>
      </c>
      <c r="G18" s="175"/>
      <c r="H18" s="34">
        <v>0</v>
      </c>
      <c r="I18" s="40"/>
      <c r="J18" s="36" t="str">
        <f t="shared" si="1"/>
        <v>1,356.16 - 1,996.08</v>
      </c>
    </row>
    <row r="19" spans="1:10" ht="15.5">
      <c r="B19" s="88" t="s">
        <v>381</v>
      </c>
      <c r="D19" s="36" t="s">
        <v>382</v>
      </c>
      <c r="E19" s="40"/>
      <c r="F19" s="36" t="s">
        <v>383</v>
      </c>
      <c r="G19" s="175"/>
      <c r="H19" s="34">
        <v>0</v>
      </c>
      <c r="I19" s="40"/>
      <c r="J19" s="36" t="str">
        <f t="shared" si="1"/>
        <v>892.36 - 1,761.24</v>
      </c>
    </row>
    <row r="20" spans="1:10" ht="15.5">
      <c r="B20" s="173" t="s">
        <v>384</v>
      </c>
      <c r="D20" s="36" t="s">
        <v>385</v>
      </c>
      <c r="E20" s="40"/>
      <c r="F20" s="36" t="s">
        <v>386</v>
      </c>
      <c r="G20" s="175"/>
      <c r="H20" s="34">
        <v>0</v>
      </c>
      <c r="I20" s="40"/>
      <c r="J20" s="36" t="str">
        <f t="shared" si="1"/>
        <v>240.70 - 1,849.31</v>
      </c>
    </row>
    <row r="21" spans="1:10" ht="15.5">
      <c r="B21" s="88" t="s">
        <v>387</v>
      </c>
      <c r="D21" s="36" t="s">
        <v>388</v>
      </c>
      <c r="E21" s="40"/>
      <c r="F21" s="36" t="s">
        <v>389</v>
      </c>
      <c r="G21" s="175"/>
      <c r="H21" s="34">
        <v>0</v>
      </c>
      <c r="I21" s="40"/>
      <c r="J21" s="36" t="str">
        <f t="shared" si="1"/>
        <v>986.30 - 1,356.16</v>
      </c>
    </row>
    <row r="22" spans="1:10" ht="15.5">
      <c r="B22" s="88"/>
      <c r="D22" s="16"/>
      <c r="E22" s="40"/>
      <c r="F22" s="16"/>
      <c r="G22" s="175"/>
      <c r="H22" s="34"/>
      <c r="I22" s="40"/>
      <c r="J22" s="16"/>
    </row>
    <row r="23" spans="1:10" ht="15.5">
      <c r="B23" s="88" t="s">
        <v>390</v>
      </c>
      <c r="D23" s="16"/>
      <c r="E23" s="40"/>
      <c r="F23" s="16"/>
      <c r="G23" s="175"/>
      <c r="H23" s="34"/>
      <c r="I23" s="40"/>
      <c r="J23" s="16"/>
    </row>
    <row r="24" spans="1:10" ht="7.5" customHeight="1">
      <c r="D24" s="16"/>
      <c r="E24" s="40"/>
      <c r="F24" s="16"/>
      <c r="G24" s="175"/>
      <c r="H24" s="34"/>
      <c r="I24" s="40"/>
      <c r="J24" s="16"/>
    </row>
    <row r="25" spans="1:10" ht="15.5">
      <c r="B25" s="100" t="s">
        <v>391</v>
      </c>
      <c r="C25" s="88"/>
      <c r="D25" s="16"/>
      <c r="E25" s="40"/>
      <c r="F25" s="16"/>
      <c r="G25" s="175"/>
      <c r="H25" s="34"/>
      <c r="I25" s="40"/>
      <c r="J25" s="16"/>
    </row>
    <row r="26" spans="1:10" ht="15.5">
      <c r="A26" s="88"/>
      <c r="B26" s="88" t="s">
        <v>392</v>
      </c>
      <c r="C26" s="88"/>
      <c r="D26" s="16">
        <v>10</v>
      </c>
      <c r="E26" s="40"/>
      <c r="F26" s="16">
        <v>10</v>
      </c>
      <c r="G26" s="175"/>
      <c r="H26" s="34">
        <v>0</v>
      </c>
      <c r="I26" s="40"/>
      <c r="J26" s="16">
        <f>SUM(F26:H26)</f>
        <v>10</v>
      </c>
    </row>
    <row r="27" spans="1:10" ht="15.5">
      <c r="A27" s="88"/>
      <c r="B27" s="173" t="s">
        <v>393</v>
      </c>
      <c r="C27" s="88"/>
      <c r="D27" s="16">
        <v>5</v>
      </c>
      <c r="E27" s="40"/>
      <c r="F27" s="16">
        <v>5</v>
      </c>
      <c r="G27" s="175"/>
      <c r="H27" s="34">
        <v>0</v>
      </c>
      <c r="I27" s="40"/>
      <c r="J27" s="16">
        <f t="shared" ref="J27:J37" si="2">SUM(F27:H27)</f>
        <v>5</v>
      </c>
    </row>
    <row r="28" spans="1:10" ht="15.5">
      <c r="A28" s="88"/>
      <c r="B28" s="88" t="s">
        <v>394</v>
      </c>
      <c r="C28" s="88"/>
      <c r="D28" s="16">
        <v>20</v>
      </c>
      <c r="E28" s="40"/>
      <c r="F28" s="16">
        <v>20</v>
      </c>
      <c r="G28" s="175"/>
      <c r="H28" s="34">
        <v>0</v>
      </c>
      <c r="I28" s="40"/>
      <c r="J28" s="16">
        <f t="shared" si="2"/>
        <v>20</v>
      </c>
    </row>
    <row r="29" spans="1:10" ht="15.5">
      <c r="A29" s="88"/>
      <c r="B29" s="173" t="s">
        <v>395</v>
      </c>
      <c r="C29" s="88"/>
      <c r="D29" s="16">
        <v>1.5</v>
      </c>
      <c r="E29" s="40"/>
      <c r="F29" s="16">
        <v>1.5</v>
      </c>
      <c r="G29" s="175"/>
      <c r="H29" s="34">
        <v>0</v>
      </c>
      <c r="I29" s="40"/>
      <c r="J29" s="16">
        <f t="shared" si="2"/>
        <v>1.5</v>
      </c>
    </row>
    <row r="30" spans="1:10" ht="15.5">
      <c r="A30" s="88"/>
      <c r="B30" s="88" t="s">
        <v>396</v>
      </c>
      <c r="C30" s="88"/>
      <c r="D30" s="16">
        <v>10</v>
      </c>
      <c r="E30" s="40"/>
      <c r="F30" s="16">
        <v>10</v>
      </c>
      <c r="G30" s="175"/>
      <c r="H30" s="34">
        <v>0</v>
      </c>
      <c r="I30" s="40"/>
      <c r="J30" s="16">
        <f t="shared" si="2"/>
        <v>10</v>
      </c>
    </row>
    <row r="31" spans="1:10" ht="15.5">
      <c r="A31" s="88"/>
      <c r="B31" s="88" t="s">
        <v>397</v>
      </c>
      <c r="C31" s="88"/>
      <c r="D31" s="16">
        <v>5</v>
      </c>
      <c r="E31" s="40"/>
      <c r="F31" s="16">
        <v>5</v>
      </c>
      <c r="G31" s="175"/>
      <c r="H31" s="34">
        <v>0</v>
      </c>
      <c r="I31" s="40"/>
      <c r="J31" s="16">
        <f t="shared" si="2"/>
        <v>5</v>
      </c>
    </row>
    <row r="32" spans="1:10" ht="15.5">
      <c r="A32" s="88"/>
      <c r="B32" s="88" t="s">
        <v>398</v>
      </c>
      <c r="C32" s="88"/>
      <c r="D32" s="16">
        <v>20</v>
      </c>
      <c r="E32" s="40"/>
      <c r="F32" s="16">
        <v>20</v>
      </c>
      <c r="G32" s="175"/>
      <c r="H32" s="34">
        <v>0</v>
      </c>
      <c r="I32" s="40"/>
      <c r="J32" s="16">
        <f t="shared" si="2"/>
        <v>20</v>
      </c>
    </row>
    <row r="33" spans="1:10" ht="15.5">
      <c r="A33" s="88"/>
      <c r="B33" s="88" t="s">
        <v>399</v>
      </c>
      <c r="C33" s="88"/>
      <c r="D33" s="16">
        <v>1.5</v>
      </c>
      <c r="E33" s="40"/>
      <c r="F33" s="16">
        <v>1.5</v>
      </c>
      <c r="G33" s="175"/>
      <c r="H33" s="34">
        <v>0</v>
      </c>
      <c r="I33" s="40"/>
      <c r="J33" s="16">
        <f t="shared" si="2"/>
        <v>1.5</v>
      </c>
    </row>
    <row r="34" spans="1:10" s="395" customFormat="1" ht="15.5">
      <c r="A34" s="39"/>
      <c r="B34" s="296" t="s">
        <v>400</v>
      </c>
      <c r="C34" s="39"/>
      <c r="D34" s="40">
        <v>0.2</v>
      </c>
      <c r="E34" s="40"/>
      <c r="F34" s="40">
        <v>0.2</v>
      </c>
      <c r="G34" s="175"/>
      <c r="H34" s="175">
        <v>0</v>
      </c>
      <c r="I34" s="40"/>
      <c r="J34" s="40">
        <f t="shared" si="2"/>
        <v>0.2</v>
      </c>
    </row>
    <row r="35" spans="1:10" ht="15.5">
      <c r="A35" s="88"/>
      <c r="B35" s="88" t="s">
        <v>401</v>
      </c>
      <c r="C35" s="88"/>
      <c r="D35" s="16">
        <v>10</v>
      </c>
      <c r="E35" s="40"/>
      <c r="F35" s="16">
        <v>10</v>
      </c>
      <c r="G35" s="175"/>
      <c r="H35" s="34">
        <v>0</v>
      </c>
      <c r="I35" s="40"/>
      <c r="J35" s="16">
        <f t="shared" si="2"/>
        <v>10</v>
      </c>
    </row>
    <row r="36" spans="1:10" s="395" customFormat="1" ht="31">
      <c r="A36" s="39"/>
      <c r="B36" s="296" t="s">
        <v>402</v>
      </c>
      <c r="C36" s="39"/>
      <c r="D36" s="40">
        <v>2</v>
      </c>
      <c r="E36" s="40"/>
      <c r="F36" s="40">
        <v>2</v>
      </c>
      <c r="G36" s="40"/>
      <c r="H36" s="175">
        <v>0</v>
      </c>
      <c r="I36" s="175"/>
      <c r="J36" s="40">
        <f t="shared" si="2"/>
        <v>2</v>
      </c>
    </row>
    <row r="37" spans="1:10" ht="15.5">
      <c r="A37" s="88"/>
      <c r="B37" s="88" t="s">
        <v>403</v>
      </c>
      <c r="C37" s="88"/>
      <c r="D37" s="16">
        <v>1</v>
      </c>
      <c r="E37" s="16"/>
      <c r="F37" s="16">
        <v>1</v>
      </c>
      <c r="G37" s="16"/>
      <c r="H37" s="34">
        <v>0</v>
      </c>
      <c r="I37" s="34"/>
      <c r="J37" s="16">
        <f t="shared" si="2"/>
        <v>1</v>
      </c>
    </row>
    <row r="38" spans="1:10" ht="15.5">
      <c r="A38" s="88"/>
      <c r="B38" s="88"/>
      <c r="C38" s="88"/>
      <c r="D38" s="16"/>
      <c r="E38" s="16"/>
      <c r="F38" s="16"/>
      <c r="G38" s="16"/>
      <c r="H38" s="34"/>
      <c r="I38" s="34"/>
      <c r="J38" s="16"/>
    </row>
    <row r="39" spans="1:10" ht="15.5">
      <c r="A39" s="88"/>
      <c r="B39" s="88"/>
      <c r="C39" s="88"/>
      <c r="D39" s="16"/>
      <c r="E39" s="16"/>
      <c r="F39" s="16"/>
      <c r="G39" s="16"/>
      <c r="H39" s="34"/>
      <c r="I39" s="34"/>
      <c r="J39" s="16"/>
    </row>
    <row r="40" spans="1:10" ht="15.5">
      <c r="A40" s="88"/>
      <c r="B40" s="88"/>
      <c r="C40" s="88"/>
      <c r="D40" s="16"/>
      <c r="E40" s="16"/>
      <c r="F40" s="16"/>
      <c r="G40" s="16"/>
      <c r="H40" s="34"/>
      <c r="I40" s="34"/>
      <c r="J40" s="16"/>
    </row>
    <row r="41" spans="1:10" ht="15.5">
      <c r="A41" s="88"/>
      <c r="B41" s="88"/>
      <c r="C41" s="88"/>
      <c r="D41" s="16"/>
      <c r="E41" s="16"/>
      <c r="F41" s="16"/>
      <c r="G41" s="16"/>
      <c r="H41" s="34"/>
      <c r="I41" s="34"/>
      <c r="J41" s="16"/>
    </row>
    <row r="42" spans="1:10" ht="15.5">
      <c r="A42" s="88"/>
      <c r="B42" s="88"/>
      <c r="C42" s="88"/>
      <c r="D42" s="16"/>
      <c r="E42" s="16"/>
      <c r="F42" s="16"/>
      <c r="G42" s="16"/>
      <c r="H42" s="34"/>
      <c r="I42" s="34"/>
      <c r="J42" s="16"/>
    </row>
    <row r="43" spans="1:10" ht="15.5">
      <c r="A43" s="88"/>
      <c r="B43" s="88"/>
      <c r="C43" s="88"/>
      <c r="D43" s="88"/>
      <c r="E43" s="88"/>
      <c r="F43" s="88"/>
      <c r="G43" s="88"/>
      <c r="H43" s="34"/>
      <c r="I43" s="34"/>
      <c r="J43" s="88"/>
    </row>
    <row r="44" spans="1:10" ht="15.5">
      <c r="A44" s="88"/>
      <c r="B44" s="88"/>
      <c r="C44" s="88"/>
      <c r="D44" s="88"/>
      <c r="E44" s="88"/>
      <c r="F44" s="88"/>
      <c r="G44" s="88"/>
      <c r="H44" s="34"/>
      <c r="I44" s="34"/>
      <c r="J44" s="88"/>
    </row>
    <row r="45" spans="1:10" ht="15.5">
      <c r="A45" s="88"/>
      <c r="B45" s="88"/>
      <c r="C45" s="88"/>
      <c r="D45" s="88"/>
      <c r="E45" s="88"/>
      <c r="F45" s="88"/>
      <c r="G45" s="88"/>
      <c r="H45" s="34"/>
      <c r="I45" s="34"/>
      <c r="J45" s="88"/>
    </row>
    <row r="46" spans="1:10" ht="15.5">
      <c r="A46" s="88"/>
      <c r="B46" s="88"/>
      <c r="C46" s="88"/>
      <c r="D46" s="88"/>
      <c r="E46" s="88"/>
      <c r="F46" s="88"/>
      <c r="G46" s="88"/>
      <c r="H46" s="88"/>
      <c r="I46" s="88"/>
      <c r="J46" s="88"/>
    </row>
    <row r="47" spans="1:10" ht="15.5">
      <c r="A47" s="88"/>
      <c r="B47" s="88"/>
      <c r="C47" s="88"/>
      <c r="D47" s="88"/>
      <c r="E47" s="88"/>
      <c r="F47" s="88"/>
      <c r="G47" s="88"/>
      <c r="H47" s="88"/>
      <c r="I47" s="88"/>
      <c r="J47" s="88"/>
    </row>
    <row r="48" spans="1:10" ht="15.5">
      <c r="A48" s="88"/>
      <c r="B48" s="88"/>
      <c r="C48" s="88"/>
      <c r="D48" s="88"/>
      <c r="E48" s="88"/>
      <c r="F48" s="88"/>
      <c r="G48" s="88"/>
      <c r="H48" s="88"/>
      <c r="I48" s="88"/>
      <c r="J48" s="88"/>
    </row>
    <row r="49" spans="1:10" ht="15.5">
      <c r="A49" s="88"/>
      <c r="B49" s="88"/>
      <c r="C49" s="88"/>
      <c r="D49" s="88"/>
      <c r="E49" s="88"/>
      <c r="F49" s="88"/>
      <c r="G49" s="88"/>
      <c r="H49" s="88"/>
      <c r="I49" s="88"/>
      <c r="J49" s="88"/>
    </row>
    <row r="50" spans="1:10" ht="15.5">
      <c r="A50" s="88"/>
      <c r="B50" s="88"/>
      <c r="C50" s="88"/>
      <c r="D50" s="88"/>
      <c r="E50" s="88"/>
      <c r="F50" s="88"/>
      <c r="G50" s="88"/>
      <c r="H50" s="88"/>
      <c r="I50" s="88"/>
      <c r="J50" s="88"/>
    </row>
    <row r="51" spans="1:10" ht="15.5">
      <c r="A51" s="88"/>
      <c r="B51" s="88"/>
      <c r="C51" s="88"/>
      <c r="D51" s="88"/>
      <c r="E51" s="88"/>
      <c r="F51" s="88"/>
      <c r="G51" s="88"/>
      <c r="H51" s="88"/>
      <c r="I51" s="88"/>
      <c r="J51" s="88"/>
    </row>
    <row r="52" spans="1:10" ht="15.5">
      <c r="A52" s="88"/>
      <c r="B52" s="88"/>
      <c r="C52" s="88"/>
      <c r="D52" s="88"/>
      <c r="E52" s="88"/>
      <c r="F52" s="88"/>
      <c r="G52" s="88"/>
      <c r="H52" s="88"/>
      <c r="I52" s="88"/>
      <c r="J52" s="88"/>
    </row>
    <row r="53" spans="1:10" ht="15.5">
      <c r="A53" s="88"/>
      <c r="B53" s="88"/>
      <c r="C53" s="88"/>
      <c r="D53" s="88"/>
      <c r="E53" s="88"/>
      <c r="F53" s="88"/>
      <c r="G53" s="88"/>
      <c r="H53" s="88"/>
      <c r="I53" s="88"/>
      <c r="J53" s="88"/>
    </row>
    <row r="54" spans="1:10" ht="15.5">
      <c r="A54" s="88"/>
      <c r="B54" s="88"/>
      <c r="C54" s="88"/>
      <c r="D54" s="88"/>
      <c r="E54" s="88"/>
      <c r="F54" s="88"/>
      <c r="G54" s="88"/>
      <c r="H54" s="88"/>
      <c r="I54" s="88"/>
      <c r="J54" s="8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3B12-25DF-4E99-B2EE-6A9582FBDB5F}">
  <sheetPr>
    <tabColor rgb="FF92D050"/>
  </sheetPr>
  <dimension ref="B1:K80"/>
  <sheetViews>
    <sheetView showGridLines="0" topLeftCell="A56" zoomScale="70" zoomScaleNormal="70" workbookViewId="0">
      <selection activeCell="L68" sqref="L68"/>
    </sheetView>
  </sheetViews>
  <sheetFormatPr defaultColWidth="8.7265625" defaultRowHeight="12.5"/>
  <cols>
    <col min="1" max="1" width="9.1796875" customWidth="1"/>
    <col min="2" max="2" width="3.54296875" customWidth="1"/>
    <col min="3" max="3" width="82" bestFit="1" customWidth="1"/>
    <col min="4" max="4" width="3.54296875" customWidth="1"/>
    <col min="5" max="5" width="16.7265625" customWidth="1"/>
    <col min="6" max="6" width="3.54296875" customWidth="1"/>
    <col min="7" max="7" width="16.7265625" customWidth="1"/>
    <col min="8" max="8" width="3.54296875" customWidth="1"/>
    <col min="9" max="9" width="16.7265625" customWidth="1"/>
    <col min="10" max="10" width="3.54296875" customWidth="1"/>
    <col min="11" max="11" width="16.7265625" customWidth="1"/>
  </cols>
  <sheetData>
    <row r="1" spans="2:11" ht="8.25" customHeight="1"/>
    <row r="2" spans="2:11" ht="20">
      <c r="B2" s="118" t="s">
        <v>404</v>
      </c>
    </row>
    <row r="3" spans="2:11" ht="15.5">
      <c r="B3" s="9"/>
      <c r="C3" s="9"/>
      <c r="D3" s="9"/>
      <c r="E3" s="41" t="s">
        <v>5</v>
      </c>
      <c r="F3" s="41"/>
      <c r="G3" s="41" t="s">
        <v>3</v>
      </c>
      <c r="H3" s="31"/>
      <c r="I3" s="31"/>
      <c r="J3" s="31"/>
      <c r="K3" s="41" t="s">
        <v>3</v>
      </c>
    </row>
    <row r="4" spans="2:11" s="395" customFormat="1" ht="15.5">
      <c r="B4" s="170"/>
      <c r="C4" s="170"/>
      <c r="D4" s="170"/>
      <c r="E4" s="213" t="s">
        <v>6</v>
      </c>
      <c r="F4" s="388"/>
      <c r="G4" s="213" t="s">
        <v>6</v>
      </c>
      <c r="H4" s="388"/>
      <c r="I4" s="397" t="s">
        <v>7</v>
      </c>
      <c r="J4" s="388"/>
      <c r="K4" s="144" t="s">
        <v>8</v>
      </c>
    </row>
    <row r="5" spans="2:11" ht="15.5">
      <c r="B5" s="100"/>
      <c r="C5" s="121"/>
      <c r="D5" s="121"/>
      <c r="E5" s="119" t="s">
        <v>9</v>
      </c>
      <c r="F5" s="417"/>
      <c r="G5" s="119" t="s">
        <v>9</v>
      </c>
      <c r="H5" s="418"/>
      <c r="I5" s="119" t="s">
        <v>9</v>
      </c>
      <c r="J5" s="417"/>
      <c r="K5" s="119" t="s">
        <v>9</v>
      </c>
    </row>
    <row r="6" spans="2:11" ht="15.5">
      <c r="B6" s="100" t="s">
        <v>405</v>
      </c>
      <c r="C6" s="88"/>
      <c r="D6" s="88"/>
      <c r="E6" s="120"/>
      <c r="F6" s="419"/>
      <c r="G6" s="120"/>
      <c r="I6" s="88"/>
      <c r="K6" s="120"/>
    </row>
    <row r="7" spans="2:11" ht="15.5">
      <c r="C7" s="88" t="s">
        <v>406</v>
      </c>
      <c r="D7" s="88"/>
      <c r="E7" s="420">
        <v>575</v>
      </c>
      <c r="F7" s="419"/>
      <c r="G7" s="420">
        <v>600</v>
      </c>
      <c r="I7" s="121" t="s">
        <v>27</v>
      </c>
      <c r="K7" s="45">
        <f>G7</f>
        <v>600</v>
      </c>
    </row>
    <row r="8" spans="2:11" ht="15.5">
      <c r="C8" s="88" t="s">
        <v>407</v>
      </c>
      <c r="D8" s="88"/>
      <c r="E8" s="36" t="s">
        <v>408</v>
      </c>
      <c r="F8" s="419"/>
      <c r="G8" s="36" t="s">
        <v>409</v>
      </c>
      <c r="I8" s="121" t="s">
        <v>27</v>
      </c>
      <c r="K8" s="45" t="str">
        <f>G8</f>
        <v>975 - 2,275</v>
      </c>
    </row>
    <row r="9" spans="2:11" ht="15.5">
      <c r="C9" s="88" t="s">
        <v>410</v>
      </c>
      <c r="D9" s="88"/>
      <c r="E9" s="36" t="s">
        <v>411</v>
      </c>
      <c r="F9" s="419"/>
      <c r="G9" s="36" t="s">
        <v>412</v>
      </c>
      <c r="I9" s="121" t="s">
        <v>27</v>
      </c>
      <c r="K9" s="45" t="str">
        <f t="shared" ref="K9:K17" si="0">G9</f>
        <v>1,950 - 4.575</v>
      </c>
    </row>
    <row r="10" spans="2:11" ht="15.5">
      <c r="C10" s="88" t="s">
        <v>413</v>
      </c>
      <c r="D10" s="88"/>
      <c r="E10" s="36" t="s">
        <v>414</v>
      </c>
      <c r="F10" s="419"/>
      <c r="G10" s="36" t="s">
        <v>415</v>
      </c>
      <c r="I10" s="121" t="s">
        <v>27</v>
      </c>
      <c r="K10" s="45" t="str">
        <f t="shared" si="0"/>
        <v>2,575 - 6,125</v>
      </c>
    </row>
    <row r="11" spans="2:11" ht="15.5">
      <c r="C11" s="88" t="s">
        <v>375</v>
      </c>
      <c r="D11" s="88"/>
      <c r="E11" s="420">
        <v>575</v>
      </c>
      <c r="F11" s="419"/>
      <c r="G11" s="420">
        <v>600</v>
      </c>
      <c r="I11" s="121" t="s">
        <v>27</v>
      </c>
      <c r="K11" s="45">
        <f t="shared" si="0"/>
        <v>600</v>
      </c>
    </row>
    <row r="12" spans="2:11" ht="15.5">
      <c r="C12" s="88" t="s">
        <v>366</v>
      </c>
      <c r="D12" s="88"/>
      <c r="E12" s="312" t="s">
        <v>416</v>
      </c>
      <c r="F12" s="419"/>
      <c r="G12" s="312" t="s">
        <v>417</v>
      </c>
      <c r="I12" s="121" t="s">
        <v>27</v>
      </c>
      <c r="K12" s="45" t="str">
        <f t="shared" si="0"/>
        <v>1,900 - 5,875</v>
      </c>
    </row>
    <row r="13" spans="2:11" ht="15.5">
      <c r="C13" s="88" t="s">
        <v>369</v>
      </c>
      <c r="D13" s="88"/>
      <c r="E13" s="36" t="s">
        <v>418</v>
      </c>
      <c r="F13" s="419"/>
      <c r="G13" s="36" t="s">
        <v>419</v>
      </c>
      <c r="I13" s="121" t="s">
        <v>27</v>
      </c>
      <c r="K13" s="45" t="str">
        <f t="shared" si="0"/>
        <v>1,275 - 5,875</v>
      </c>
    </row>
    <row r="14" spans="2:11" ht="15.5">
      <c r="C14" s="88" t="s">
        <v>381</v>
      </c>
      <c r="D14" s="88"/>
      <c r="E14" s="36" t="s">
        <v>420</v>
      </c>
      <c r="F14" s="419"/>
      <c r="G14" s="36" t="s">
        <v>421</v>
      </c>
      <c r="I14" s="121" t="s">
        <v>27</v>
      </c>
      <c r="K14" s="45" t="str">
        <f t="shared" si="0"/>
        <v>850 - 1,650</v>
      </c>
    </row>
    <row r="15" spans="2:11" ht="31">
      <c r="C15" s="173" t="s">
        <v>384</v>
      </c>
      <c r="D15" s="173"/>
      <c r="E15" s="45" t="s">
        <v>422</v>
      </c>
      <c r="F15" s="419"/>
      <c r="G15" s="45" t="s">
        <v>423</v>
      </c>
      <c r="I15" s="121" t="s">
        <v>27</v>
      </c>
      <c r="K15" s="45" t="str">
        <f t="shared" si="0"/>
        <v>1,750 - 5,875</v>
      </c>
    </row>
    <row r="16" spans="2:11" ht="15.5">
      <c r="C16" s="88" t="s">
        <v>387</v>
      </c>
      <c r="D16" s="88"/>
      <c r="E16" s="36" t="s">
        <v>424</v>
      </c>
      <c r="F16" s="419"/>
      <c r="G16" s="36" t="s">
        <v>425</v>
      </c>
      <c r="I16" s="121" t="s">
        <v>27</v>
      </c>
      <c r="K16" s="45" t="str">
        <f t="shared" si="0"/>
        <v>950 - 1,275</v>
      </c>
    </row>
    <row r="17" spans="2:11" ht="15.5">
      <c r="C17" s="88" t="s">
        <v>378</v>
      </c>
      <c r="D17" s="88"/>
      <c r="E17" s="36" t="s">
        <v>426</v>
      </c>
      <c r="F17" s="419"/>
      <c r="G17" s="36" t="s">
        <v>419</v>
      </c>
      <c r="I17" s="121" t="s">
        <v>27</v>
      </c>
      <c r="K17" s="45" t="str">
        <f t="shared" si="0"/>
        <v>1,275 - 5,875</v>
      </c>
    </row>
    <row r="18" spans="2:11" ht="15.5">
      <c r="C18" s="88" t="s">
        <v>427</v>
      </c>
      <c r="D18" s="88"/>
      <c r="E18" s="36"/>
      <c r="F18" s="419"/>
      <c r="G18" s="36"/>
      <c r="I18" s="88"/>
      <c r="K18" s="120"/>
    </row>
    <row r="19" spans="2:11" ht="10.5" customHeight="1">
      <c r="C19" s="88"/>
      <c r="D19" s="88"/>
      <c r="E19" s="36"/>
      <c r="F19" s="419"/>
      <c r="G19" s="36"/>
      <c r="I19" s="88"/>
      <c r="K19" s="120"/>
    </row>
    <row r="20" spans="2:11" ht="15.5">
      <c r="B20" s="100" t="s">
        <v>428</v>
      </c>
      <c r="C20" s="88"/>
      <c r="D20" s="88"/>
      <c r="E20" s="120"/>
      <c r="F20" s="419"/>
      <c r="G20" s="120"/>
      <c r="I20" s="88"/>
      <c r="K20" s="120"/>
    </row>
    <row r="21" spans="2:11" ht="15.5">
      <c r="B21" s="88"/>
      <c r="C21" s="177" t="s">
        <v>429</v>
      </c>
      <c r="D21" s="177"/>
      <c r="E21" s="120"/>
      <c r="F21" s="419"/>
      <c r="G21" s="120"/>
      <c r="I21" s="88"/>
      <c r="K21" s="120"/>
    </row>
    <row r="22" spans="2:11" ht="15.5">
      <c r="B22" s="88"/>
      <c r="C22" s="106" t="s">
        <v>430</v>
      </c>
      <c r="D22" s="106"/>
      <c r="E22" s="421">
        <v>125</v>
      </c>
      <c r="F22" s="419"/>
      <c r="G22" s="421">
        <v>130</v>
      </c>
      <c r="I22" s="121" t="s">
        <v>27</v>
      </c>
      <c r="K22" s="45">
        <f t="shared" ref="K22:K23" si="1">SUM(G22:J22)</f>
        <v>130</v>
      </c>
    </row>
    <row r="23" spans="2:11" ht="15.5">
      <c r="B23" s="88"/>
      <c r="C23" s="106" t="s">
        <v>431</v>
      </c>
      <c r="D23" s="106"/>
      <c r="E23" s="421">
        <v>225</v>
      </c>
      <c r="F23" s="419"/>
      <c r="G23" s="421">
        <v>235</v>
      </c>
      <c r="I23" s="121" t="s">
        <v>27</v>
      </c>
      <c r="K23" s="45">
        <f t="shared" si="1"/>
        <v>235</v>
      </c>
    </row>
    <row r="24" spans="2:11" ht="9.75" customHeight="1">
      <c r="B24" s="88"/>
      <c r="C24" s="88"/>
      <c r="D24" s="88"/>
      <c r="E24" s="421"/>
      <c r="F24" s="419"/>
      <c r="G24" s="421"/>
      <c r="I24" s="422"/>
      <c r="K24" s="421"/>
    </row>
    <row r="25" spans="2:11" ht="15.5">
      <c r="B25" s="88"/>
      <c r="C25" s="100" t="s">
        <v>432</v>
      </c>
      <c r="D25" s="100"/>
      <c r="E25" s="421"/>
      <c r="F25" s="419"/>
      <c r="G25" s="421"/>
      <c r="I25" s="422"/>
      <c r="K25" s="421"/>
    </row>
    <row r="26" spans="2:11" ht="15.5">
      <c r="B26" s="88"/>
      <c r="C26" s="106" t="s">
        <v>430</v>
      </c>
      <c r="D26" s="106"/>
      <c r="E26" s="421">
        <v>300</v>
      </c>
      <c r="F26" s="419"/>
      <c r="G26" s="421">
        <v>315</v>
      </c>
      <c r="I26" s="121" t="s">
        <v>27</v>
      </c>
      <c r="K26" s="45">
        <f t="shared" ref="K26:K28" si="2">SUM(G26:J26)</f>
        <v>315</v>
      </c>
    </row>
    <row r="27" spans="2:11" ht="15.5">
      <c r="B27" s="88"/>
      <c r="C27" s="106" t="s">
        <v>431</v>
      </c>
      <c r="D27" s="106"/>
      <c r="E27" s="421">
        <v>575</v>
      </c>
      <c r="F27" s="419"/>
      <c r="G27" s="421">
        <v>600</v>
      </c>
      <c r="I27" s="121" t="s">
        <v>27</v>
      </c>
      <c r="K27" s="45">
        <f t="shared" si="2"/>
        <v>600</v>
      </c>
    </row>
    <row r="28" spans="2:11" ht="15.5">
      <c r="B28" s="88"/>
      <c r="C28" s="106" t="s">
        <v>433</v>
      </c>
      <c r="D28" s="106"/>
      <c r="E28" s="421">
        <v>875</v>
      </c>
      <c r="F28" s="419"/>
      <c r="G28" s="421">
        <v>925</v>
      </c>
      <c r="I28" s="121" t="s">
        <v>27</v>
      </c>
      <c r="K28" s="45">
        <f t="shared" si="2"/>
        <v>925</v>
      </c>
    </row>
    <row r="29" spans="2:11" ht="9.75" customHeight="1">
      <c r="B29" s="88"/>
      <c r="C29" s="88"/>
      <c r="D29" s="88"/>
      <c r="E29" s="421"/>
      <c r="F29" s="419"/>
      <c r="G29" s="421"/>
      <c r="I29" s="422"/>
      <c r="K29" s="421"/>
    </row>
    <row r="30" spans="2:11" ht="15.5">
      <c r="B30" s="88"/>
      <c r="C30" s="177" t="s">
        <v>434</v>
      </c>
      <c r="D30" s="177"/>
      <c r="E30" s="421"/>
      <c r="F30" s="419"/>
      <c r="G30" s="421"/>
      <c r="I30" s="422"/>
      <c r="K30" s="421"/>
    </row>
    <row r="31" spans="2:11" ht="15.5">
      <c r="B31" s="88"/>
      <c r="C31" s="106" t="s">
        <v>430</v>
      </c>
      <c r="D31" s="106"/>
      <c r="E31" s="421">
        <v>575</v>
      </c>
      <c r="F31" s="419"/>
      <c r="G31" s="421">
        <v>600</v>
      </c>
      <c r="I31" s="121" t="s">
        <v>27</v>
      </c>
      <c r="K31" s="45">
        <f t="shared" ref="K31:K34" si="3">SUM(G31:J31)</f>
        <v>600</v>
      </c>
    </row>
    <row r="32" spans="2:11" ht="15.5">
      <c r="B32" s="88"/>
      <c r="C32" s="106" t="s">
        <v>431</v>
      </c>
      <c r="D32" s="106"/>
      <c r="E32" s="421">
        <v>1175</v>
      </c>
      <c r="F32" s="419"/>
      <c r="G32" s="421">
        <v>1225</v>
      </c>
      <c r="I32" s="121" t="s">
        <v>27</v>
      </c>
      <c r="K32" s="45">
        <f t="shared" si="3"/>
        <v>1225</v>
      </c>
    </row>
    <row r="33" spans="2:11" ht="15.5">
      <c r="B33" s="88"/>
      <c r="C33" s="106" t="s">
        <v>433</v>
      </c>
      <c r="D33" s="106"/>
      <c r="E33" s="421">
        <v>2350</v>
      </c>
      <c r="F33" s="421"/>
      <c r="G33" s="421">
        <v>2475</v>
      </c>
      <c r="H33" s="422"/>
      <c r="I33" s="121" t="s">
        <v>27</v>
      </c>
      <c r="J33" s="422"/>
      <c r="K33" s="45">
        <f t="shared" si="3"/>
        <v>2475</v>
      </c>
    </row>
    <row r="34" spans="2:11" ht="15.5">
      <c r="B34" s="88"/>
      <c r="C34" s="106" t="s">
        <v>435</v>
      </c>
      <c r="D34" s="106"/>
      <c r="E34" s="421">
        <v>3525</v>
      </c>
      <c r="F34" s="421"/>
      <c r="G34" s="421">
        <v>3700</v>
      </c>
      <c r="H34" s="422"/>
      <c r="I34" s="121" t="s">
        <v>27</v>
      </c>
      <c r="J34" s="422"/>
      <c r="K34" s="45">
        <f t="shared" si="3"/>
        <v>3700</v>
      </c>
    </row>
    <row r="35" spans="2:11" ht="10.5" customHeight="1">
      <c r="B35" s="88"/>
      <c r="C35" s="88"/>
      <c r="D35" s="88"/>
      <c r="E35" s="421"/>
      <c r="F35" s="421"/>
      <c r="G35" s="421"/>
      <c r="H35" s="422"/>
      <c r="I35" s="422"/>
      <c r="J35" s="422"/>
      <c r="K35" s="421"/>
    </row>
    <row r="36" spans="2:11" ht="15.5">
      <c r="B36" s="100" t="s">
        <v>436</v>
      </c>
      <c r="C36" s="100"/>
      <c r="D36" s="100"/>
      <c r="E36" s="421"/>
      <c r="F36" s="421"/>
      <c r="G36" s="421"/>
      <c r="H36" s="422"/>
      <c r="I36" s="422"/>
      <c r="J36" s="422"/>
      <c r="K36" s="421"/>
    </row>
    <row r="37" spans="2:11" ht="15.5">
      <c r="B37" s="88"/>
      <c r="C37" s="178" t="s">
        <v>437</v>
      </c>
      <c r="D37" s="178"/>
      <c r="E37" s="421"/>
      <c r="F37" s="421"/>
      <c r="G37" s="421"/>
      <c r="H37" s="422"/>
      <c r="I37" s="422"/>
      <c r="J37" s="422"/>
      <c r="K37" s="421"/>
    </row>
    <row r="38" spans="2:11" ht="15.5">
      <c r="B38" s="88"/>
      <c r="C38" s="106" t="s">
        <v>438</v>
      </c>
      <c r="D38" s="106"/>
      <c r="E38" s="421">
        <v>225</v>
      </c>
      <c r="F38" s="421"/>
      <c r="G38" s="421">
        <v>235</v>
      </c>
      <c r="H38" s="422"/>
      <c r="I38" s="121" t="s">
        <v>27</v>
      </c>
      <c r="J38" s="422"/>
      <c r="K38" s="45">
        <f t="shared" ref="K38:K41" si="4">SUM(G38:J38)</f>
        <v>235</v>
      </c>
    </row>
    <row r="39" spans="2:11" ht="15.5">
      <c r="B39" s="88"/>
      <c r="C39" s="106" t="s">
        <v>439</v>
      </c>
      <c r="D39" s="106"/>
      <c r="E39" s="421">
        <v>550</v>
      </c>
      <c r="F39" s="421"/>
      <c r="G39" s="421">
        <v>575</v>
      </c>
      <c r="H39" s="422"/>
      <c r="I39" s="121" t="s">
        <v>27</v>
      </c>
      <c r="J39" s="422"/>
      <c r="K39" s="45">
        <f t="shared" si="4"/>
        <v>575</v>
      </c>
    </row>
    <row r="40" spans="2:11" ht="15.5">
      <c r="B40" s="88"/>
      <c r="C40" s="106" t="s">
        <v>440</v>
      </c>
      <c r="D40" s="106"/>
      <c r="E40" s="421">
        <v>1125</v>
      </c>
      <c r="F40" s="421"/>
      <c r="G40" s="421">
        <v>1175</v>
      </c>
      <c r="H40" s="422"/>
      <c r="I40" s="121" t="s">
        <v>27</v>
      </c>
      <c r="J40" s="422"/>
      <c r="K40" s="45">
        <f t="shared" si="4"/>
        <v>1175</v>
      </c>
    </row>
    <row r="41" spans="2:11" ht="15.5">
      <c r="B41" s="88"/>
      <c r="C41" s="106" t="s">
        <v>441</v>
      </c>
      <c r="D41" s="106"/>
      <c r="E41" s="421">
        <v>1675</v>
      </c>
      <c r="F41" s="421"/>
      <c r="G41" s="421">
        <v>1750</v>
      </c>
      <c r="H41" s="422"/>
      <c r="I41" s="121" t="s">
        <v>27</v>
      </c>
      <c r="J41" s="422"/>
      <c r="K41" s="45">
        <f t="shared" si="4"/>
        <v>1750</v>
      </c>
    </row>
    <row r="42" spans="2:11" ht="10.5" customHeight="1">
      <c r="B42" s="88"/>
      <c r="C42" s="88"/>
      <c r="D42" s="88"/>
      <c r="E42" s="421"/>
      <c r="F42" s="421"/>
      <c r="G42" s="421"/>
      <c r="H42" s="422"/>
      <c r="I42" s="422"/>
      <c r="J42" s="422"/>
      <c r="K42" s="421"/>
    </row>
    <row r="43" spans="2:11" ht="15.5">
      <c r="B43" s="88"/>
      <c r="C43" s="177" t="s">
        <v>442</v>
      </c>
      <c r="D43" s="177"/>
      <c r="E43" s="421"/>
      <c r="F43" s="421"/>
      <c r="G43" s="421"/>
      <c r="H43" s="422"/>
      <c r="I43" s="422"/>
      <c r="J43" s="422"/>
      <c r="K43" s="421"/>
    </row>
    <row r="44" spans="2:11" ht="15.5">
      <c r="B44" s="88"/>
      <c r="C44" s="106" t="s">
        <v>438</v>
      </c>
      <c r="D44" s="106"/>
      <c r="E44" s="421">
        <v>575</v>
      </c>
      <c r="F44" s="421"/>
      <c r="G44" s="421">
        <v>600</v>
      </c>
      <c r="H44" s="422"/>
      <c r="I44" s="121" t="s">
        <v>27</v>
      </c>
      <c r="J44" s="422"/>
      <c r="K44" s="45">
        <f t="shared" ref="K44:K47" si="5">SUM(G44:J44)</f>
        <v>600</v>
      </c>
    </row>
    <row r="45" spans="2:11" ht="15.5">
      <c r="B45" s="88"/>
      <c r="C45" s="106" t="s">
        <v>439</v>
      </c>
      <c r="D45" s="106"/>
      <c r="E45" s="421">
        <v>875</v>
      </c>
      <c r="F45" s="421"/>
      <c r="G45" s="421">
        <v>925</v>
      </c>
      <c r="H45" s="422"/>
      <c r="I45" s="121" t="s">
        <v>27</v>
      </c>
      <c r="J45" s="422"/>
      <c r="K45" s="45">
        <f t="shared" si="5"/>
        <v>925</v>
      </c>
    </row>
    <row r="46" spans="2:11" ht="15.5">
      <c r="B46" s="88"/>
      <c r="C46" s="106" t="s">
        <v>440</v>
      </c>
      <c r="D46" s="106"/>
      <c r="E46" s="421">
        <v>1750</v>
      </c>
      <c r="F46" s="421"/>
      <c r="G46" s="421">
        <v>1850</v>
      </c>
      <c r="H46" s="422"/>
      <c r="I46" s="121" t="s">
        <v>27</v>
      </c>
      <c r="J46" s="422"/>
      <c r="K46" s="45">
        <f t="shared" si="5"/>
        <v>1850</v>
      </c>
    </row>
    <row r="47" spans="2:11" ht="15.5">
      <c r="B47" s="88"/>
      <c r="C47" s="106" t="s">
        <v>441</v>
      </c>
      <c r="D47" s="106"/>
      <c r="E47" s="421">
        <v>2225</v>
      </c>
      <c r="F47" s="421"/>
      <c r="G47" s="421">
        <v>2350</v>
      </c>
      <c r="H47" s="422"/>
      <c r="I47" s="121" t="s">
        <v>27</v>
      </c>
      <c r="J47" s="422"/>
      <c r="K47" s="45">
        <f t="shared" si="5"/>
        <v>2350</v>
      </c>
    </row>
    <row r="48" spans="2:11" ht="7.5" customHeight="1">
      <c r="B48" s="88"/>
      <c r="C48" s="88"/>
      <c r="D48" s="88"/>
      <c r="E48" s="421"/>
      <c r="F48" s="421"/>
      <c r="G48" s="421"/>
      <c r="H48" s="422"/>
      <c r="I48" s="422"/>
      <c r="J48" s="422"/>
      <c r="K48" s="421"/>
    </row>
    <row r="49" spans="2:11" ht="15.5">
      <c r="C49" s="177" t="s">
        <v>443</v>
      </c>
      <c r="D49" s="177"/>
      <c r="E49" s="421"/>
      <c r="F49" s="421"/>
      <c r="G49" s="421"/>
      <c r="H49" s="422"/>
      <c r="I49" s="422"/>
      <c r="J49" s="422"/>
      <c r="K49" s="421"/>
    </row>
    <row r="50" spans="2:11" ht="15.5">
      <c r="B50" s="88"/>
      <c r="C50" s="107" t="s">
        <v>444</v>
      </c>
      <c r="D50" s="107"/>
      <c r="E50" s="421">
        <v>125</v>
      </c>
      <c r="F50" s="421"/>
      <c r="G50" s="421">
        <v>130</v>
      </c>
      <c r="H50" s="422"/>
      <c r="I50" s="121" t="s">
        <v>27</v>
      </c>
      <c r="J50" s="422"/>
      <c r="K50" s="45">
        <f t="shared" ref="K50:K53" si="6">SUM(G50:J50)</f>
        <v>130</v>
      </c>
    </row>
    <row r="51" spans="2:11" ht="15.5">
      <c r="B51" s="88"/>
      <c r="C51" s="88" t="s">
        <v>445</v>
      </c>
      <c r="D51" s="88"/>
      <c r="E51" s="421">
        <v>300</v>
      </c>
      <c r="F51" s="421"/>
      <c r="G51" s="421">
        <v>315</v>
      </c>
      <c r="H51" s="422"/>
      <c r="I51" s="121" t="s">
        <v>27</v>
      </c>
      <c r="J51" s="422"/>
      <c r="K51" s="45">
        <f t="shared" si="6"/>
        <v>315</v>
      </c>
    </row>
    <row r="52" spans="2:11" ht="15.5">
      <c r="B52" s="88"/>
      <c r="C52" s="88" t="s">
        <v>446</v>
      </c>
      <c r="D52" s="88"/>
      <c r="E52" s="421">
        <v>775</v>
      </c>
      <c r="F52" s="421"/>
      <c r="G52" s="421">
        <v>825</v>
      </c>
      <c r="H52" s="422"/>
      <c r="I52" s="121" t="s">
        <v>27</v>
      </c>
      <c r="J52" s="422"/>
      <c r="K52" s="45">
        <f t="shared" si="6"/>
        <v>825</v>
      </c>
    </row>
    <row r="53" spans="2:11" ht="15.5">
      <c r="B53" s="88"/>
      <c r="C53" s="88" t="s">
        <v>447</v>
      </c>
      <c r="D53" s="88"/>
      <c r="E53" s="421">
        <v>725</v>
      </c>
      <c r="F53" s="421"/>
      <c r="G53" s="421">
        <v>770</v>
      </c>
      <c r="H53" s="422"/>
      <c r="I53" s="121" t="s">
        <v>27</v>
      </c>
      <c r="J53" s="422"/>
      <c r="K53" s="45">
        <f t="shared" si="6"/>
        <v>770</v>
      </c>
    </row>
    <row r="54" spans="2:11" ht="15.5">
      <c r="B54" s="88"/>
      <c r="C54" s="88"/>
      <c r="D54" s="88"/>
      <c r="E54" s="88"/>
      <c r="F54" s="88"/>
      <c r="G54" s="88"/>
      <c r="H54" s="88"/>
      <c r="I54" s="88"/>
      <c r="J54" s="88"/>
      <c r="K54" s="88"/>
    </row>
    <row r="55" spans="2:11" ht="15.5">
      <c r="B55" s="88"/>
      <c r="C55" s="88"/>
      <c r="D55" s="88"/>
      <c r="E55" s="88"/>
      <c r="F55" s="88"/>
      <c r="G55" s="88"/>
      <c r="H55" s="88"/>
      <c r="I55" s="88"/>
      <c r="J55" s="88"/>
      <c r="K55" s="88"/>
    </row>
    <row r="56" spans="2:11" ht="15.5">
      <c r="B56" s="100" t="s">
        <v>448</v>
      </c>
      <c r="D56" s="88"/>
      <c r="E56" s="422"/>
      <c r="F56" s="422"/>
      <c r="G56" s="422"/>
      <c r="H56" s="422"/>
      <c r="I56" s="422"/>
      <c r="J56" s="422"/>
      <c r="K56" s="422"/>
    </row>
    <row r="57" spans="2:11" ht="15.5">
      <c r="B57" s="88"/>
      <c r="C57" s="88" t="s">
        <v>449</v>
      </c>
      <c r="D57" s="88"/>
      <c r="E57" s="522">
        <v>0</v>
      </c>
      <c r="F57" s="422"/>
      <c r="G57" s="522">
        <v>0</v>
      </c>
      <c r="H57" s="422"/>
      <c r="I57" s="522">
        <v>0</v>
      </c>
      <c r="J57" s="422"/>
      <c r="K57" s="523">
        <f t="shared" ref="K57:K69" si="7">SUM(G57:J57)</f>
        <v>0</v>
      </c>
    </row>
    <row r="58" spans="2:11" ht="15.5">
      <c r="B58" s="88"/>
      <c r="C58" s="88" t="s">
        <v>450</v>
      </c>
      <c r="D58" s="88"/>
      <c r="E58" s="522"/>
      <c r="F58" s="422"/>
      <c r="G58" s="522"/>
      <c r="H58" s="422"/>
      <c r="I58" s="522"/>
      <c r="J58" s="422"/>
      <c r="K58" s="523"/>
    </row>
    <row r="59" spans="2:11" ht="15.5">
      <c r="B59" s="88"/>
      <c r="C59" s="88" t="s">
        <v>451</v>
      </c>
      <c r="D59" s="88"/>
      <c r="E59" s="522">
        <v>0.2</v>
      </c>
      <c r="F59" s="422"/>
      <c r="G59" s="522">
        <v>0.2</v>
      </c>
      <c r="H59" s="422"/>
      <c r="I59" s="522">
        <v>0</v>
      </c>
      <c r="J59" s="422"/>
      <c r="K59" s="523">
        <f t="shared" si="7"/>
        <v>0.2</v>
      </c>
    </row>
    <row r="60" spans="2:11" ht="15.5">
      <c r="B60" s="88"/>
      <c r="C60" s="88" t="s">
        <v>452</v>
      </c>
      <c r="D60" s="88"/>
      <c r="E60" s="522"/>
      <c r="F60" s="422"/>
      <c r="G60" s="522"/>
      <c r="H60" s="422"/>
      <c r="I60" s="522"/>
      <c r="J60" s="422"/>
      <c r="K60" s="523"/>
    </row>
    <row r="61" spans="2:11" ht="15.5">
      <c r="B61" s="88"/>
      <c r="C61" s="88" t="s">
        <v>453</v>
      </c>
      <c r="D61" s="88"/>
      <c r="E61" s="522">
        <v>0.2</v>
      </c>
      <c r="F61" s="422"/>
      <c r="G61" s="522">
        <v>0.2</v>
      </c>
      <c r="H61" s="422"/>
      <c r="I61" s="522">
        <v>0</v>
      </c>
      <c r="J61" s="422"/>
      <c r="K61" s="523">
        <f t="shared" si="7"/>
        <v>0.2</v>
      </c>
    </row>
    <row r="62" spans="2:11" ht="15.5">
      <c r="B62" s="88"/>
      <c r="C62" s="88" t="s">
        <v>454</v>
      </c>
      <c r="D62" s="88"/>
      <c r="E62" s="522"/>
      <c r="F62" s="422"/>
      <c r="G62" s="522"/>
      <c r="H62" s="422"/>
      <c r="I62" s="522"/>
      <c r="J62" s="422"/>
      <c r="K62" s="523"/>
    </row>
    <row r="63" spans="2:11" ht="15.5">
      <c r="B63" s="88"/>
      <c r="C63" s="88" t="s">
        <v>455</v>
      </c>
      <c r="D63" s="88"/>
      <c r="E63" s="522">
        <v>0</v>
      </c>
      <c r="F63" s="105"/>
      <c r="G63" s="522">
        <v>0.2</v>
      </c>
      <c r="H63" s="105"/>
      <c r="I63" s="522">
        <v>0</v>
      </c>
      <c r="J63" s="105"/>
      <c r="K63" s="523">
        <f t="shared" si="7"/>
        <v>0.2</v>
      </c>
    </row>
    <row r="64" spans="2:11" ht="15.5">
      <c r="C64" s="88" t="s">
        <v>452</v>
      </c>
      <c r="E64" s="522"/>
      <c r="F64" s="104"/>
      <c r="G64" s="522"/>
      <c r="H64" s="104"/>
      <c r="I64" s="522"/>
      <c r="J64" s="104"/>
      <c r="K64" s="523"/>
    </row>
    <row r="65" spans="3:11" ht="15.5">
      <c r="C65" s="88" t="s">
        <v>456</v>
      </c>
      <c r="E65" s="522">
        <v>0.2</v>
      </c>
      <c r="F65" s="104"/>
      <c r="G65" s="522">
        <v>0.2</v>
      </c>
      <c r="H65" s="104"/>
      <c r="I65" s="522">
        <v>0</v>
      </c>
      <c r="J65" s="104"/>
      <c r="K65" s="523">
        <f t="shared" si="7"/>
        <v>0.2</v>
      </c>
    </row>
    <row r="66" spans="3:11" ht="15.5">
      <c r="C66" s="88" t="s">
        <v>454</v>
      </c>
      <c r="E66" s="522"/>
      <c r="F66" s="104"/>
      <c r="G66" s="522"/>
      <c r="H66" s="104"/>
      <c r="I66" s="522"/>
      <c r="J66" s="104"/>
      <c r="K66" s="523"/>
    </row>
    <row r="67" spans="3:11" ht="15.5">
      <c r="C67" s="88" t="s">
        <v>457</v>
      </c>
      <c r="E67" s="522">
        <v>0</v>
      </c>
      <c r="F67" s="104"/>
      <c r="G67" s="522">
        <v>0</v>
      </c>
      <c r="H67" s="104"/>
      <c r="I67" s="522">
        <v>0</v>
      </c>
      <c r="J67" s="104"/>
      <c r="K67" s="523">
        <f t="shared" si="7"/>
        <v>0</v>
      </c>
    </row>
    <row r="68" spans="3:11" ht="15.5">
      <c r="C68" s="88" t="s">
        <v>458</v>
      </c>
      <c r="E68" s="522"/>
      <c r="F68" s="104"/>
      <c r="G68" s="522"/>
      <c r="H68" s="104"/>
      <c r="I68" s="522"/>
      <c r="J68" s="104"/>
      <c r="K68" s="523"/>
    </row>
    <row r="69" spans="3:11" ht="15.5">
      <c r="C69" s="88" t="s">
        <v>459</v>
      </c>
      <c r="E69" s="522">
        <v>0.2</v>
      </c>
      <c r="F69" s="104"/>
      <c r="G69" s="522">
        <v>0.2</v>
      </c>
      <c r="H69" s="104"/>
      <c r="I69" s="522">
        <v>0</v>
      </c>
      <c r="J69" s="104"/>
      <c r="K69" s="523">
        <f t="shared" si="7"/>
        <v>0.2</v>
      </c>
    </row>
    <row r="70" spans="3:11" ht="15.5">
      <c r="C70" s="88" t="s">
        <v>452</v>
      </c>
      <c r="E70" s="522"/>
      <c r="F70" s="104"/>
      <c r="G70" s="522"/>
      <c r="H70" s="104"/>
      <c r="I70" s="522"/>
      <c r="J70" s="104"/>
      <c r="K70" s="523"/>
    </row>
    <row r="71" spans="3:11">
      <c r="E71" s="104"/>
      <c r="F71" s="104"/>
      <c r="G71" s="104"/>
      <c r="H71" s="104"/>
      <c r="I71" s="104"/>
      <c r="J71" s="104"/>
      <c r="K71" s="104"/>
    </row>
    <row r="72" spans="3:11">
      <c r="E72" s="104"/>
      <c r="F72" s="104"/>
      <c r="G72" s="104"/>
      <c r="H72" s="104"/>
      <c r="I72" s="104"/>
      <c r="J72" s="104"/>
      <c r="K72" s="104"/>
    </row>
    <row r="73" spans="3:11">
      <c r="E73" s="104"/>
      <c r="F73" s="104"/>
      <c r="G73" s="104"/>
      <c r="H73" s="104"/>
      <c r="I73" s="104"/>
      <c r="J73" s="104"/>
      <c r="K73" s="104"/>
    </row>
    <row r="74" spans="3:11">
      <c r="E74" s="104"/>
      <c r="F74" s="104"/>
      <c r="G74" s="104"/>
      <c r="H74" s="104"/>
      <c r="I74" s="104"/>
      <c r="J74" s="104"/>
      <c r="K74" s="104"/>
    </row>
    <row r="75" spans="3:11">
      <c r="E75" s="104"/>
      <c r="F75" s="104"/>
      <c r="G75" s="104"/>
      <c r="H75" s="104"/>
      <c r="I75" s="104"/>
      <c r="J75" s="104"/>
      <c r="K75" s="104"/>
    </row>
    <row r="76" spans="3:11">
      <c r="E76" s="104"/>
      <c r="F76" s="104"/>
      <c r="G76" s="104"/>
      <c r="H76" s="104"/>
      <c r="I76" s="104"/>
      <c r="J76" s="104"/>
      <c r="K76" s="104"/>
    </row>
    <row r="77" spans="3:11">
      <c r="E77" s="104"/>
      <c r="F77" s="104"/>
      <c r="G77" s="104"/>
      <c r="H77" s="104"/>
      <c r="I77" s="104"/>
      <c r="J77" s="104"/>
      <c r="K77" s="104"/>
    </row>
    <row r="78" spans="3:11">
      <c r="E78" s="104"/>
      <c r="F78" s="104"/>
      <c r="G78" s="104"/>
      <c r="H78" s="104"/>
      <c r="I78" s="104"/>
      <c r="J78" s="104"/>
      <c r="K78" s="104"/>
    </row>
    <row r="79" spans="3:11">
      <c r="E79" s="104"/>
      <c r="F79" s="104"/>
      <c r="G79" s="104"/>
      <c r="H79" s="104"/>
      <c r="I79" s="104"/>
      <c r="J79" s="104"/>
      <c r="K79" s="104"/>
    </row>
    <row r="80" spans="3:11">
      <c r="E80" s="104"/>
      <c r="F80" s="104"/>
      <c r="G80" s="104"/>
      <c r="H80" s="104"/>
      <c r="I80" s="104"/>
      <c r="J80" s="104"/>
      <c r="K80" s="104"/>
    </row>
  </sheetData>
  <mergeCells count="28">
    <mergeCell ref="E57:E58"/>
    <mergeCell ref="E59:E60"/>
    <mergeCell ref="E61:E62"/>
    <mergeCell ref="E63:E64"/>
    <mergeCell ref="E65:E66"/>
    <mergeCell ref="E69:E70"/>
    <mergeCell ref="G61:G62"/>
    <mergeCell ref="G59:G60"/>
    <mergeCell ref="G65:G66"/>
    <mergeCell ref="G69:G70"/>
    <mergeCell ref="G63:G64"/>
    <mergeCell ref="G67:G68"/>
    <mergeCell ref="E67:E68"/>
    <mergeCell ref="G57:G58"/>
    <mergeCell ref="I57:I58"/>
    <mergeCell ref="K57:K58"/>
    <mergeCell ref="I59:I60"/>
    <mergeCell ref="I61:I62"/>
    <mergeCell ref="I65:I66"/>
    <mergeCell ref="I67:I68"/>
    <mergeCell ref="I69:I70"/>
    <mergeCell ref="K59:K60"/>
    <mergeCell ref="K61:K62"/>
    <mergeCell ref="K63:K64"/>
    <mergeCell ref="K65:K66"/>
    <mergeCell ref="K67:K68"/>
    <mergeCell ref="K69:K70"/>
    <mergeCell ref="I63:I6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45d8795-b500-49eb-ac68-960bea521f83" xsi:nil="true"/>
    <Preview xmlns="dd6be316-4b32-4ab1-a105-5a2c900f358e" xsi:nil="true"/>
    <_Flow_SignoffStatus xmlns="dd6be316-4b32-4ab1-a105-5a2c900f358e" xsi:nil="true"/>
    <lcf76f155ced4ddcb4097134ff3c332f xmlns="dd6be316-4b32-4ab1-a105-5a2c900f358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D5E157616233743A9BF382649970E1E" ma:contentTypeVersion="15" ma:contentTypeDescription="Create a new document." ma:contentTypeScope="" ma:versionID="d5c04822534545a004a4f0fcf3ce4ade">
  <xsd:schema xmlns:xsd="http://www.w3.org/2001/XMLSchema" xmlns:xs="http://www.w3.org/2001/XMLSchema" xmlns:p="http://schemas.microsoft.com/office/2006/metadata/properties" xmlns:ns2="dd6be316-4b32-4ab1-a105-5a2c900f358e" xmlns:ns3="345d8795-b500-49eb-ac68-960bea521f83" targetNamespace="http://schemas.microsoft.com/office/2006/metadata/properties" ma:root="true" ma:fieldsID="5f22d889a0505749635d9c605a35f3ed" ns2:_="" ns3:_="">
    <xsd:import namespace="dd6be316-4b32-4ab1-a105-5a2c900f358e"/>
    <xsd:import namespace="345d8795-b500-49eb-ac68-960bea521f8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Preview"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6be316-4b32-4ab1-a105-5a2c900f3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5fed6d7-891e-4ce3-9451-83843144b106"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Preview" ma:index="21" nillable="true" ma:displayName="Preview" ma:format="Thumbnail" ma:internalName="Preview">
      <xsd:simpleType>
        <xsd:restriction base="dms:Unknown"/>
      </xsd:simpleType>
    </xsd:element>
    <xsd:element name="_Flow_SignoffStatus" ma:index="22" nillable="true" ma:displayName="Sign-off status"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5d8795-b500-49eb-ac68-960bea521f83"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8263adc-fad7-4b60-84d3-0a734b72cfef}" ma:internalName="TaxCatchAll" ma:showField="CatchAllData" ma:web="345d8795-b500-49eb-ac68-960bea521f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5A0B9C-6DD7-4A35-8F1D-23F3CE36B764}">
  <ds:schemaRefs>
    <ds:schemaRef ds:uri="http://schemas.microsoft.com/sharepoint/v3/contenttype/forms"/>
  </ds:schemaRefs>
</ds:datastoreItem>
</file>

<file path=customXml/itemProps2.xml><?xml version="1.0" encoding="utf-8"?>
<ds:datastoreItem xmlns:ds="http://schemas.openxmlformats.org/officeDocument/2006/customXml" ds:itemID="{1B97E71C-35B5-4C88-B4DC-93D011F9A4C9}">
  <ds:schemaRefs>
    <ds:schemaRef ds:uri="http://schemas.microsoft.com/office/2006/metadata/properties"/>
    <ds:schemaRef ds:uri="http://schemas.microsoft.com/office/infopath/2007/PartnerControls"/>
    <ds:schemaRef ds:uri="345d8795-b500-49eb-ac68-960bea521f83"/>
    <ds:schemaRef ds:uri="dd6be316-4b32-4ab1-a105-5a2c900f358e"/>
  </ds:schemaRefs>
</ds:datastoreItem>
</file>

<file path=customXml/itemProps3.xml><?xml version="1.0" encoding="utf-8"?>
<ds:datastoreItem xmlns:ds="http://schemas.openxmlformats.org/officeDocument/2006/customXml" ds:itemID="{99AAA7D2-7D18-49B2-A285-4CC16416BC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6be316-4b32-4ab1-a105-5a2c900f358e"/>
    <ds:schemaRef ds:uri="345d8795-b500-49eb-ac68-960bea521f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19</vt:i4>
      </vt:variant>
    </vt:vector>
  </HeadingPairs>
  <TitlesOfParts>
    <vt:vector size="45" baseType="lpstr">
      <vt:lpstr>Front page</vt:lpstr>
      <vt:lpstr>Planning Admin</vt:lpstr>
      <vt:lpstr>Planning App 1</vt:lpstr>
      <vt:lpstr>Planning App 2 </vt:lpstr>
      <vt:lpstr>Planning Pre App</vt:lpstr>
      <vt:lpstr>Bldng Regs</vt:lpstr>
      <vt:lpstr>Land Charges</vt:lpstr>
      <vt:lpstr>Legal</vt:lpstr>
      <vt:lpstr>Property</vt:lpstr>
      <vt:lpstr>Community Centre</vt:lpstr>
      <vt:lpstr>Resources</vt:lpstr>
      <vt:lpstr>Arts Centre</vt:lpstr>
      <vt:lpstr>Street Naming</vt:lpstr>
      <vt:lpstr>Sundry Licenses</vt:lpstr>
      <vt:lpstr>Premises Licences</vt:lpstr>
      <vt:lpstr>Gaming Licences</vt:lpstr>
      <vt:lpstr>Taxi Licences</vt:lpstr>
      <vt:lpstr>Health &amp; Animals</vt:lpstr>
      <vt:lpstr>Mobile Home Parks</vt:lpstr>
      <vt:lpstr>Private Water</vt:lpstr>
      <vt:lpstr>Waste</vt:lpstr>
      <vt:lpstr>Cemeteries</vt:lpstr>
      <vt:lpstr>Housing Needs</vt:lpstr>
      <vt:lpstr>Large Event Licences</vt:lpstr>
      <vt:lpstr>Env info</vt:lpstr>
      <vt:lpstr>Car Park Fees</vt:lpstr>
      <vt:lpstr>'Bldng Regs'!Print_Area</vt:lpstr>
      <vt:lpstr>'Env info'!Print_Area</vt:lpstr>
      <vt:lpstr>'Front page'!Print_Area</vt:lpstr>
      <vt:lpstr>'Gaming Licences'!Print_Area</vt:lpstr>
      <vt:lpstr>'Health &amp; Animals'!Print_Area</vt:lpstr>
      <vt:lpstr>'Housing Needs'!Print_Area</vt:lpstr>
      <vt:lpstr>'Land Charges'!Print_Area</vt:lpstr>
      <vt:lpstr>'Large Event Licences'!Print_Area</vt:lpstr>
      <vt:lpstr>'Mobile Home Parks'!Print_Area</vt:lpstr>
      <vt:lpstr>'Planning Admin'!Print_Area</vt:lpstr>
      <vt:lpstr>'Planning App 2 '!Print_Area</vt:lpstr>
      <vt:lpstr>'Planning Pre App'!Print_Area</vt:lpstr>
      <vt:lpstr>'Premises Licences'!Print_Area</vt:lpstr>
      <vt:lpstr>'Private Water'!Print_Area</vt:lpstr>
      <vt:lpstr>'Street Naming'!Print_Area</vt:lpstr>
      <vt:lpstr>'Sundry Licenses'!Print_Area</vt:lpstr>
      <vt:lpstr>'Taxi Licences'!Print_Area</vt:lpstr>
      <vt:lpstr>Waste!Print_Area</vt:lpstr>
      <vt:lpstr>'Planning Admin'!Print_Titles</vt:lpstr>
    </vt:vector>
  </TitlesOfParts>
  <Manager/>
  <Company>West Oxfordshire District Council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Steve Guard</cp:lastModifiedBy>
  <cp:revision/>
  <dcterms:created xsi:type="dcterms:W3CDTF">2002-10-09T15:56:08Z</dcterms:created>
  <dcterms:modified xsi:type="dcterms:W3CDTF">2025-07-23T07:17:29Z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0x0101005D5E157616233743A9BF382649970E1E</vt:lpwstr>
  </property>
  <property fmtid="{D5CDD505-2E9C-101B-9397-08002B2CF9AE}" pid="3" name="Order">
    <vt:r8>1741000</vt:r8>
  </property>
  <property fmtid="{D5CDD505-2E9C-101B-9397-08002B2CF9AE}" pid="4" name="MediaServiceImageTags">
    <vt:lpwstr/>
  </property>
</Properties>
</file>